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wnloads\"/>
    </mc:Choice>
  </mc:AlternateContent>
  <xr:revisionPtr revIDLastSave="0" documentId="13_ncr:1_{3B7F446A-F736-4647-A8C8-C1C7A33832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1 AGOSTO 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3" i="1" l="1"/>
  <c r="P33" i="1"/>
  <c r="O33" i="1"/>
  <c r="M33" i="1"/>
  <c r="L33" i="1"/>
  <c r="K33" i="1"/>
  <c r="J33" i="1"/>
  <c r="I33" i="1"/>
  <c r="H33" i="1"/>
  <c r="G33" i="1"/>
  <c r="F33" i="1"/>
  <c r="Q27" i="1"/>
  <c r="P27" i="1"/>
  <c r="O27" i="1"/>
  <c r="M27" i="1"/>
  <c r="L27" i="1"/>
  <c r="K27" i="1"/>
  <c r="J27" i="1"/>
  <c r="I27" i="1"/>
  <c r="H27" i="1"/>
  <c r="G27" i="1"/>
  <c r="F27" i="1"/>
  <c r="Q24" i="1"/>
  <c r="P24" i="1"/>
  <c r="O24" i="1"/>
  <c r="M24" i="1"/>
  <c r="L24" i="1"/>
  <c r="K24" i="1"/>
  <c r="J24" i="1"/>
  <c r="I24" i="1"/>
  <c r="H24" i="1"/>
  <c r="G24" i="1"/>
  <c r="F24" i="1"/>
  <c r="Q18" i="1"/>
  <c r="P18" i="1"/>
  <c r="O18" i="1"/>
  <c r="M18" i="1"/>
  <c r="L18" i="1"/>
  <c r="K18" i="1"/>
  <c r="J18" i="1"/>
  <c r="I18" i="1"/>
  <c r="H18" i="1"/>
  <c r="G18" i="1"/>
  <c r="F18" i="1"/>
  <c r="Q16" i="1"/>
  <c r="R16" i="1" s="1"/>
  <c r="P16" i="1"/>
  <c r="O16" i="1"/>
  <c r="M16" i="1"/>
  <c r="L16" i="1"/>
  <c r="K16" i="1"/>
  <c r="J16" i="1"/>
  <c r="I16" i="1"/>
  <c r="H16" i="1"/>
  <c r="G16" i="1"/>
  <c r="F16" i="1"/>
  <c r="Q11" i="1"/>
  <c r="Q25" i="1" s="1"/>
  <c r="P11" i="1"/>
  <c r="O11" i="1"/>
  <c r="M11" i="1"/>
  <c r="L11" i="1"/>
  <c r="K11" i="1"/>
  <c r="J11" i="1"/>
  <c r="I11" i="1"/>
  <c r="H11" i="1"/>
  <c r="G11" i="1"/>
  <c r="F11" i="1"/>
  <c r="Q9" i="1"/>
  <c r="P9" i="1"/>
  <c r="O9" i="1"/>
  <c r="M9" i="1"/>
  <c r="L9" i="1"/>
  <c r="K9" i="1"/>
  <c r="J9" i="1"/>
  <c r="I9" i="1"/>
  <c r="H9" i="1"/>
  <c r="G9" i="1"/>
  <c r="F9" i="1"/>
  <c r="R32" i="1"/>
  <c r="R31" i="1"/>
  <c r="R30" i="1"/>
  <c r="R29" i="1"/>
  <c r="R28" i="1"/>
  <c r="R26" i="1"/>
  <c r="R23" i="1"/>
  <c r="R22" i="1"/>
  <c r="R21" i="1"/>
  <c r="R20" i="1"/>
  <c r="R19" i="1"/>
  <c r="R17" i="1"/>
  <c r="R15" i="1"/>
  <c r="R14" i="1"/>
  <c r="R13" i="1"/>
  <c r="R12" i="1"/>
  <c r="R10" i="1"/>
  <c r="R8" i="1"/>
  <c r="R7" i="1"/>
  <c r="R6" i="1"/>
  <c r="R5" i="1"/>
  <c r="N32" i="1"/>
  <c r="N31" i="1"/>
  <c r="N30" i="1"/>
  <c r="N29" i="1"/>
  <c r="N28" i="1"/>
  <c r="N26" i="1"/>
  <c r="N23" i="1"/>
  <c r="N22" i="1"/>
  <c r="N21" i="1"/>
  <c r="N20" i="1"/>
  <c r="N19" i="1"/>
  <c r="N17" i="1"/>
  <c r="N15" i="1"/>
  <c r="N14" i="1"/>
  <c r="N13" i="1"/>
  <c r="N12" i="1"/>
  <c r="N10" i="1"/>
  <c r="N8" i="1"/>
  <c r="N7" i="1"/>
  <c r="N6" i="1"/>
  <c r="N5" i="1"/>
  <c r="R27" i="1" l="1"/>
  <c r="N33" i="1"/>
  <c r="F34" i="1"/>
  <c r="H34" i="1"/>
  <c r="Q34" i="1"/>
  <c r="N27" i="1"/>
  <c r="J34" i="1"/>
  <c r="R33" i="1"/>
  <c r="M34" i="1"/>
  <c r="R18" i="1"/>
  <c r="R24" i="1"/>
  <c r="F25" i="1"/>
  <c r="G25" i="1"/>
  <c r="G34" i="1" s="1"/>
  <c r="H25" i="1"/>
  <c r="I25" i="1"/>
  <c r="R25" i="1" s="1"/>
  <c r="O25" i="1"/>
  <c r="O34" i="1" s="1"/>
  <c r="N24" i="1"/>
  <c r="P25" i="1"/>
  <c r="P34" i="1" s="1"/>
  <c r="N18" i="1"/>
  <c r="J25" i="1"/>
  <c r="K25" i="1"/>
  <c r="K34" i="1" s="1"/>
  <c r="L25" i="1"/>
  <c r="L34" i="1" s="1"/>
  <c r="M25" i="1"/>
  <c r="N16" i="1"/>
  <c r="R11" i="1"/>
  <c r="N11" i="1"/>
  <c r="R9" i="1"/>
  <c r="N9" i="1"/>
  <c r="I34" i="1" l="1"/>
  <c r="R34" i="1" s="1"/>
  <c r="N25" i="1"/>
  <c r="N34" i="1" l="1"/>
</calcChain>
</file>

<file path=xl/sharedStrings.xml><?xml version="1.0" encoding="utf-8"?>
<sst xmlns="http://schemas.openxmlformats.org/spreadsheetml/2006/main" count="174" uniqueCount="76">
  <si>
    <t>Año Fiscal:</t>
  </si>
  <si>
    <t/>
  </si>
  <si>
    <t>Periodo: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</si>
  <si>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</si>
  <si>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</si>
  <si>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</si>
  <si>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</si>
  <si>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</si>
  <si>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</si>
  <si>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</si>
  <si>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</si>
  <si>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</si>
  <si>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</si>
  <si>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</si>
  <si>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</si>
  <si>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</si>
  <si>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</si>
  <si>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</si>
  <si>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</si>
  <si>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</si>
  <si>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</si>
  <si>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</si>
  <si>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</si>
  <si>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</si>
  <si>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</si>
  <si>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</si>
  <si>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</si>
  <si>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</si>
  <si>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</si>
  <si>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</si>
  <si>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</t>
  </si>
  <si>
    <t>ADQUISICIÓN DE BIENES  Y SERVICIOS</t>
  </si>
  <si>
    <t>A-03-03-01-053</t>
  </si>
  <si>
    <t>FONDO DE PROTECCIÓN DE JUSTICIA. DECRETO 1890 DE 1999 Y DECRETO 200 DE 2003</t>
  </si>
  <si>
    <t>A-03-04-02-012</t>
  </si>
  <si>
    <t>INCAPACIDADES Y LICENCIAS DE MATERNIDAD Y PATERNIDAD (NO DE PENSIONES)</t>
  </si>
  <si>
    <t>A-03-04-02-014</t>
  </si>
  <si>
    <t>AUXILIO FUNERARIO (OTRAS PRESTACIONES DE JUBILACIÓN)</t>
  </si>
  <si>
    <t>A-03-10</t>
  </si>
  <si>
    <t>SENTENCIAS Y 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</si>
  <si>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</si>
  <si>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</si>
  <si>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</si>
  <si>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</si>
  <si>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</si>
  <si>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</si>
  <si>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</si>
  <si>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</si>
  <si>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</si>
  <si>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</si>
  <si>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</si>
  <si>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</si>
  <si>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A-08-05</t>
  </si>
  <si>
    <t>MULTAS, SANCIONES E INTERESES DE MORA</t>
  </si>
  <si>
    <t>B-10-04-01</t>
  </si>
  <si>
    <t>APORTES AL FONDO DE CONTINGENCIAS</t>
  </si>
  <si>
    <t>C-2599-1000-16</t>
  </si>
  <si>
    <t>FORTALECIMIENTO DE LA GESTION TECNOLOGICA CON ENFOQUE DE INVESTIGACION, DESARROLLO E INNOVACION A NIVEL   NACIONAL</t>
  </si>
  <si>
    <t>14</t>
  </si>
  <si>
    <t>C-2599-1000-17</t>
  </si>
  <si>
    <t>FORTALECIMIENTO DE LA PRESTACION DE SERVICIOS DE LA PGN EN EL MARCO DEL MIPGN TANTO A NIVEL TERRITORIAL COMO   NACIONAL</t>
  </si>
  <si>
    <t>C-2599-1000-18</t>
  </si>
  <si>
    <t>FORTALECIMIENTO DE LA INFRAESTRUCTURA FISICA DE LA PGN  NACIONAL</t>
  </si>
  <si>
    <t>%</t>
  </si>
  <si>
    <t>GASTOS DE PERSONAL</t>
  </si>
  <si>
    <t>Entidad:</t>
  </si>
  <si>
    <t>PROCURADURIA GENERAL DE LA NACIÓN - GESTION GENERAL</t>
  </si>
  <si>
    <t>AGOSTO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</si>
  <si>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</si>
  <si>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</si>
  <si>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</si>
  <si>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</si>
  <si>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</si>
  <si>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SERVICIO A LA DEUDA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</si>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</sst>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/>
    <xf numFmtId="164" fontId="2" fillId="0" borderId="1" xfId="0" applyNumberFormat="1" applyFont="1" applyBorder="1" applyAlignment="1">
      <alignment horizontal="right" vertical="center" wrapText="1" readingOrder="1"/>
    </xf>
    <xf numFmtId="10" fontId="2" fillId="0" borderId="1" xfId="2" applyNumberFormat="1" applyFont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4" fontId="3" fillId="2" borderId="1" xfId="1" applyNumberFormat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left" vertical="center" wrapText="1" readingOrder="1"/>
    </xf>
    <xf numFmtId="10" fontId="3" fillId="3" borderId="1" xfId="0" applyNumberFormat="1" applyFont="1" applyFill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showGridLines="0" tabSelected="1" workbookViewId="0">
      <pane xSplit="5" ySplit="4" topLeftCell="I5" activePane="bottomRight" state="frozen"/>
      <selection pane="topRight" activeCell="F1" sqref="F1"/>
      <selection pane="bottomLeft" activeCell="A5" sqref="A5"/>
      <selection pane="bottomRight" activeCell="I5" sqref="I5"/>
    </sheetView>
  </sheetViews>
  <sheetFormatPr baseColWidth="10" defaultRowHeight="11.25" x14ac:dyDescent="0.2"/>
  <cols>
    <col min="1" max="1" width="21.5703125" style="5" customWidth="1"/>
    <col min="2" max="2" width="9.5703125" style="5" customWidth="1"/>
    <col min="3" max="3" width="8" style="5" customWidth="1"/>
    <col min="4" max="4" width="9.5703125" style="5" customWidth="1"/>
    <col min="5" max="5" width="27.5703125" style="5" customWidth="1"/>
    <col min="6" max="13" width="18.85546875" style="5" customWidth="1"/>
    <col min="14" max="14" width="7.7109375" style="5" customWidth="1"/>
    <col min="15" max="17" width="18.85546875" style="5" customWidth="1"/>
    <col min="18" max="18" width="7.7109375" style="5" customWidth="1"/>
    <col min="19" max="16384" width="11.42578125" style="5"/>
  </cols>
  <sheetData>
    <row r="1" spans="1:18" x14ac:dyDescent="0.2">
      <c r="A1" s="14" t="s">
        <v>0</v>
      </c>
      <c r="B1" s="4" t="s">
        <v>1</v>
      </c>
      <c r="C1" s="15">
        <v>2023</v>
      </c>
      <c r="D1" s="4"/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4"/>
      <c r="O1" s="4" t="s">
        <v>1</v>
      </c>
      <c r="P1" s="4" t="s">
        <v>1</v>
      </c>
      <c r="Q1" s="4" t="s">
        <v>1</v>
      </c>
      <c r="R1" s="4"/>
    </row>
    <row r="2" spans="1:18" x14ac:dyDescent="0.2">
      <c r="A2" s="14" t="s">
        <v>65</v>
      </c>
      <c r="B2" s="4" t="s">
        <v>1</v>
      </c>
      <c r="C2" s="15" t="s">
        <v>66</v>
      </c>
      <c r="D2" s="4"/>
      <c r="E2" s="4"/>
      <c r="F2" s="4"/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/>
      <c r="O2" s="4" t="s">
        <v>1</v>
      </c>
      <c r="P2" s="4" t="s">
        <v>1</v>
      </c>
      <c r="Q2" s="4" t="s">
        <v>1</v>
      </c>
      <c r="R2" s="4"/>
    </row>
    <row r="3" spans="1:18" x14ac:dyDescent="0.2">
      <c r="A3" s="14" t="s">
        <v>2</v>
      </c>
      <c r="B3" s="4" t="s">
        <v>1</v>
      </c>
      <c r="C3" s="15" t="s">
        <v>67</v>
      </c>
      <c r="D3" s="4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4"/>
      <c r="O3" s="4" t="s">
        <v>1</v>
      </c>
      <c r="P3" s="4" t="s">
        <v>1</v>
      </c>
      <c r="Q3" s="4" t="s">
        <v>1</v>
      </c>
      <c r="R3" s="4"/>
    </row>
    <row r="4" spans="1:18" x14ac:dyDescent="0.2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63</v>
      </c>
      <c r="O4" s="16" t="s">
        <v>16</v>
      </c>
      <c r="P4" s="16" t="s">
        <v>17</v>
      </c>
      <c r="Q4" s="16" t="s">
        <v>18</v>
      </c>
      <c r="R4" s="16" t="s">
        <v>63</v>
      </c>
    </row>
    <row r="5" spans="1:18" x14ac:dyDescent="0.2">
      <c r="A5" s="3" t="s">
        <v>19</v>
      </c>
      <c r="B5" s="1" t="s">
        <v>20</v>
      </c>
      <c r="C5" s="1" t="s">
        <v>21</v>
      </c>
      <c r="D5" s="1" t="s">
        <v>22</v>
      </c>
      <c r="E5" s="2" t="s">
        <v>23</v>
      </c>
      <c r="F5" s="6">
        <v>390480000000</v>
      </c>
      <c r="G5" s="6">
        <v>46726000000</v>
      </c>
      <c r="H5" s="6">
        <v>193000000</v>
      </c>
      <c r="I5" s="6">
        <v>437013000000</v>
      </c>
      <c r="J5" s="6">
        <v>0</v>
      </c>
      <c r="K5" s="6">
        <v>437013000000</v>
      </c>
      <c r="L5" s="6">
        <v>0</v>
      </c>
      <c r="M5" s="6">
        <v>286157958907.29999</v>
      </c>
      <c r="N5" s="7">
        <f>M5/I5</f>
        <v>0.65480422529146731</v>
      </c>
      <c r="O5" s="6">
        <v>286154372195.29999</v>
      </c>
      <c r="P5" s="6">
        <v>286146566439.29999</v>
      </c>
      <c r="Q5" s="6">
        <v>286146566439.29999</v>
      </c>
      <c r="R5" s="7">
        <f>Q5/I5</f>
        <v>0.65477815634614989</v>
      </c>
    </row>
    <row r="6" spans="1:18" ht="22.5" x14ac:dyDescent="0.2">
      <c r="A6" s="3" t="s">
        <v>24</v>
      </c>
      <c r="B6" s="1" t="s">
        <v>20</v>
      </c>
      <c r="C6" s="1" t="s">
        <v>21</v>
      </c>
      <c r="D6" s="1" t="s">
        <v>22</v>
      </c>
      <c r="E6" s="2" t="s">
        <v>25</v>
      </c>
      <c r="F6" s="6">
        <v>176467000000</v>
      </c>
      <c r="G6" s="6">
        <v>16904000000</v>
      </c>
      <c r="H6" s="6">
        <v>0</v>
      </c>
      <c r="I6" s="6">
        <v>193371000000</v>
      </c>
      <c r="J6" s="6">
        <v>0</v>
      </c>
      <c r="K6" s="6">
        <v>193371000000</v>
      </c>
      <c r="L6" s="6">
        <v>0</v>
      </c>
      <c r="M6" s="6">
        <v>118504554406</v>
      </c>
      <c r="N6" s="7">
        <f t="shared" ref="N6:N34" si="0">M6/I6</f>
        <v>0.6128351945534749</v>
      </c>
      <c r="O6" s="6">
        <v>118504368406</v>
      </c>
      <c r="P6" s="6">
        <v>118504368406</v>
      </c>
      <c r="Q6" s="6">
        <v>118504368406</v>
      </c>
      <c r="R6" s="7">
        <f t="shared" ref="R6:R34" si="1">Q6/I6</f>
        <v>0.61283423267191051</v>
      </c>
    </row>
    <row r="7" spans="1:18" ht="33.75" x14ac:dyDescent="0.2">
      <c r="A7" s="3" t="s">
        <v>26</v>
      </c>
      <c r="B7" s="1" t="s">
        <v>20</v>
      </c>
      <c r="C7" s="1" t="s">
        <v>21</v>
      </c>
      <c r="D7" s="1" t="s">
        <v>22</v>
      </c>
      <c r="E7" s="2" t="s">
        <v>27</v>
      </c>
      <c r="F7" s="6">
        <v>173782000000</v>
      </c>
      <c r="G7" s="6">
        <v>1790000000</v>
      </c>
      <c r="H7" s="6">
        <v>0</v>
      </c>
      <c r="I7" s="6">
        <v>175572000000</v>
      </c>
      <c r="J7" s="6">
        <v>0</v>
      </c>
      <c r="K7" s="6">
        <v>175572000000</v>
      </c>
      <c r="L7" s="6">
        <v>0</v>
      </c>
      <c r="M7" s="6">
        <v>128194052439.7</v>
      </c>
      <c r="N7" s="7">
        <f t="shared" si="0"/>
        <v>0.73015089216788553</v>
      </c>
      <c r="O7" s="6">
        <v>128194052439.7</v>
      </c>
      <c r="P7" s="6">
        <v>128190882881.7</v>
      </c>
      <c r="Q7" s="6">
        <v>128190882881.7</v>
      </c>
      <c r="R7" s="7">
        <f t="shared" si="1"/>
        <v>0.73013283941459917</v>
      </c>
    </row>
    <row r="8" spans="1:18" ht="33.75" x14ac:dyDescent="0.2">
      <c r="A8" s="3" t="s">
        <v>28</v>
      </c>
      <c r="B8" s="1" t="s">
        <v>20</v>
      </c>
      <c r="C8" s="1" t="s">
        <v>21</v>
      </c>
      <c r="D8" s="1" t="s">
        <v>22</v>
      </c>
      <c r="E8" s="2" t="s">
        <v>29</v>
      </c>
      <c r="F8" s="6">
        <v>95446000000</v>
      </c>
      <c r="G8" s="6">
        <v>0</v>
      </c>
      <c r="H8" s="6">
        <v>87027000000</v>
      </c>
      <c r="I8" s="6">
        <v>8419000000</v>
      </c>
      <c r="J8" s="6">
        <v>8419000000</v>
      </c>
      <c r="K8" s="6">
        <v>0</v>
      </c>
      <c r="L8" s="6">
        <v>0</v>
      </c>
      <c r="M8" s="6">
        <v>0</v>
      </c>
      <c r="N8" s="7">
        <f t="shared" si="0"/>
        <v>0</v>
      </c>
      <c r="O8" s="6">
        <v>0</v>
      </c>
      <c r="P8" s="6">
        <v>0</v>
      </c>
      <c r="Q8" s="6">
        <v>0</v>
      </c>
      <c r="R8" s="7">
        <f t="shared" si="1"/>
        <v>0</v>
      </c>
    </row>
    <row r="9" spans="1:18" x14ac:dyDescent="0.2">
      <c r="A9" s="8"/>
      <c r="B9" s="9"/>
      <c r="C9" s="9"/>
      <c r="D9" s="9"/>
      <c r="E9" s="10" t="s">
        <v>64</v>
      </c>
      <c r="F9" s="11">
        <f>SUM(F5:F8)</f>
        <v>836175000000</v>
      </c>
      <c r="G9" s="12">
        <f t="shared" ref="G9:Q9" si="2">SUM(G5:G8)</f>
        <v>65420000000</v>
      </c>
      <c r="H9" s="12">
        <f t="shared" si="2"/>
        <v>87220000000</v>
      </c>
      <c r="I9" s="11">
        <f t="shared" si="2"/>
        <v>814375000000</v>
      </c>
      <c r="J9" s="12">
        <f t="shared" si="2"/>
        <v>8419000000</v>
      </c>
      <c r="K9" s="11">
        <f t="shared" si="2"/>
        <v>805956000000</v>
      </c>
      <c r="L9" s="11">
        <f t="shared" si="2"/>
        <v>0</v>
      </c>
      <c r="M9" s="11">
        <f>SUM(M5:M8)</f>
        <v>532856565753</v>
      </c>
      <c r="N9" s="13">
        <f>M9/I9</f>
        <v>0.65431351128534154</v>
      </c>
      <c r="O9" s="11">
        <f t="shared" si="2"/>
        <v>532852793041</v>
      </c>
      <c r="P9" s="11">
        <f t="shared" si="2"/>
        <v>532841817727</v>
      </c>
      <c r="Q9" s="11">
        <f t="shared" si="2"/>
        <v>532841817727</v>
      </c>
      <c r="R9" s="13">
        <f t="shared" si="1"/>
        <v>0.65429540166016886</v>
      </c>
    </row>
    <row r="10" spans="1:18" ht="22.5" x14ac:dyDescent="0.2">
      <c r="A10" s="3" t="s">
        <v>30</v>
      </c>
      <c r="B10" s="1" t="s">
        <v>20</v>
      </c>
      <c r="C10" s="1" t="s">
        <v>21</v>
      </c>
      <c r="D10" s="1" t="s">
        <v>22</v>
      </c>
      <c r="E10" s="2" t="s">
        <v>31</v>
      </c>
      <c r="F10" s="6">
        <v>43138168000</v>
      </c>
      <c r="G10" s="6">
        <v>21607000000</v>
      </c>
      <c r="H10" s="6">
        <v>178772000</v>
      </c>
      <c r="I10" s="6">
        <v>64566396000</v>
      </c>
      <c r="J10" s="6">
        <v>0</v>
      </c>
      <c r="K10" s="6">
        <v>61936321342.709999</v>
      </c>
      <c r="L10" s="6">
        <v>2630074657.29</v>
      </c>
      <c r="M10" s="6">
        <v>53805165877.040001</v>
      </c>
      <c r="N10" s="7">
        <f t="shared" si="0"/>
        <v>0.83333079140796396</v>
      </c>
      <c r="O10" s="6">
        <v>36664859002.120003</v>
      </c>
      <c r="P10" s="6">
        <v>34600486244.099998</v>
      </c>
      <c r="Q10" s="6">
        <v>34311321158.330002</v>
      </c>
      <c r="R10" s="7">
        <f t="shared" si="1"/>
        <v>0.53141143511138522</v>
      </c>
    </row>
    <row r="11" spans="1:18" ht="22.5" x14ac:dyDescent="0.2">
      <c r="A11" s="8"/>
      <c r="B11" s="9"/>
      <c r="C11" s="9"/>
      <c r="D11" s="9"/>
      <c r="E11" s="10" t="s">
        <v>68</v>
      </c>
      <c r="F11" s="11">
        <f>SUM(F10)</f>
        <v>43138168000</v>
      </c>
      <c r="G11" s="11">
        <f t="shared" ref="G11:Q11" si="3">SUM(G10)</f>
        <v>21607000000</v>
      </c>
      <c r="H11" s="11">
        <f t="shared" si="3"/>
        <v>178772000</v>
      </c>
      <c r="I11" s="11">
        <f t="shared" si="3"/>
        <v>64566396000</v>
      </c>
      <c r="J11" s="11">
        <f t="shared" si="3"/>
        <v>0</v>
      </c>
      <c r="K11" s="11">
        <f t="shared" si="3"/>
        <v>61936321342.709999</v>
      </c>
      <c r="L11" s="11">
        <f t="shared" si="3"/>
        <v>2630074657.29</v>
      </c>
      <c r="M11" s="11">
        <f>SUM(M10)</f>
        <v>53805165877.040001</v>
      </c>
      <c r="N11" s="13">
        <f t="shared" si="0"/>
        <v>0.83333079140796396</v>
      </c>
      <c r="O11" s="11">
        <f t="shared" si="3"/>
        <v>36664859002.120003</v>
      </c>
      <c r="P11" s="11">
        <f t="shared" si="3"/>
        <v>34600486244.099998</v>
      </c>
      <c r="Q11" s="11">
        <f t="shared" si="3"/>
        <v>34311321158.330002</v>
      </c>
      <c r="R11" s="13">
        <f t="shared" si="1"/>
        <v>0.53141143511138522</v>
      </c>
    </row>
    <row r="12" spans="1:18" ht="33.75" x14ac:dyDescent="0.2">
      <c r="A12" s="3" t="s">
        <v>32</v>
      </c>
      <c r="B12" s="1" t="s">
        <v>20</v>
      </c>
      <c r="C12" s="1" t="s">
        <v>21</v>
      </c>
      <c r="D12" s="1" t="s">
        <v>22</v>
      </c>
      <c r="E12" s="2" t="s">
        <v>33</v>
      </c>
      <c r="F12" s="6">
        <v>310464000</v>
      </c>
      <c r="G12" s="6">
        <v>0</v>
      </c>
      <c r="H12" s="6">
        <v>0</v>
      </c>
      <c r="I12" s="6">
        <v>310464000</v>
      </c>
      <c r="J12" s="6">
        <v>0</v>
      </c>
      <c r="K12" s="6">
        <v>310464000</v>
      </c>
      <c r="L12" s="6">
        <v>0</v>
      </c>
      <c r="M12" s="6">
        <v>310464000</v>
      </c>
      <c r="N12" s="7">
        <f t="shared" si="0"/>
        <v>1</v>
      </c>
      <c r="O12" s="6">
        <v>310464000</v>
      </c>
      <c r="P12" s="6">
        <v>310464000</v>
      </c>
      <c r="Q12" s="6">
        <v>310464000</v>
      </c>
      <c r="R12" s="7">
        <f t="shared" si="1"/>
        <v>1</v>
      </c>
    </row>
    <row r="13" spans="1:18" ht="33.75" x14ac:dyDescent="0.2">
      <c r="A13" s="3" t="s">
        <v>34</v>
      </c>
      <c r="B13" s="1" t="s">
        <v>20</v>
      </c>
      <c r="C13" s="1" t="s">
        <v>21</v>
      </c>
      <c r="D13" s="1" t="s">
        <v>22</v>
      </c>
      <c r="E13" s="2" t="s">
        <v>35</v>
      </c>
      <c r="F13" s="6">
        <v>1974000000</v>
      </c>
      <c r="G13" s="6">
        <v>193000000</v>
      </c>
      <c r="H13" s="6">
        <v>0</v>
      </c>
      <c r="I13" s="6">
        <v>2167000000</v>
      </c>
      <c r="J13" s="6">
        <v>0</v>
      </c>
      <c r="K13" s="6">
        <v>2167000000</v>
      </c>
      <c r="L13" s="6">
        <v>0</v>
      </c>
      <c r="M13" s="6">
        <v>1546580520</v>
      </c>
      <c r="N13" s="7">
        <f t="shared" si="0"/>
        <v>0.71369659437009692</v>
      </c>
      <c r="O13" s="6">
        <v>1472167142</v>
      </c>
      <c r="P13" s="6">
        <v>1472167142</v>
      </c>
      <c r="Q13" s="6">
        <v>1472167142</v>
      </c>
      <c r="R13" s="7">
        <f t="shared" si="1"/>
        <v>0.67935724134748499</v>
      </c>
    </row>
    <row r="14" spans="1:18" ht="22.5" x14ac:dyDescent="0.2">
      <c r="A14" s="3" t="s">
        <v>36</v>
      </c>
      <c r="B14" s="1" t="s">
        <v>20</v>
      </c>
      <c r="C14" s="1" t="s">
        <v>21</v>
      </c>
      <c r="D14" s="1" t="s">
        <v>22</v>
      </c>
      <c r="E14" s="2" t="s">
        <v>37</v>
      </c>
      <c r="F14" s="6">
        <v>40000000</v>
      </c>
      <c r="G14" s="6">
        <v>0</v>
      </c>
      <c r="H14" s="6">
        <v>0</v>
      </c>
      <c r="I14" s="6">
        <v>40000000</v>
      </c>
      <c r="J14" s="6">
        <v>0</v>
      </c>
      <c r="K14" s="6">
        <v>6400000</v>
      </c>
      <c r="L14" s="6">
        <v>33600000</v>
      </c>
      <c r="M14" s="6">
        <v>6400000</v>
      </c>
      <c r="N14" s="7">
        <f t="shared" si="0"/>
        <v>0.16</v>
      </c>
      <c r="O14" s="6">
        <v>6400000</v>
      </c>
      <c r="P14" s="6">
        <v>6400000</v>
      </c>
      <c r="Q14" s="6">
        <v>6400000</v>
      </c>
      <c r="R14" s="7">
        <f t="shared" si="1"/>
        <v>0.16</v>
      </c>
    </row>
    <row r="15" spans="1:18" x14ac:dyDescent="0.2">
      <c r="A15" s="3" t="s">
        <v>38</v>
      </c>
      <c r="B15" s="1" t="s">
        <v>20</v>
      </c>
      <c r="C15" s="1" t="s">
        <v>21</v>
      </c>
      <c r="D15" s="1" t="s">
        <v>22</v>
      </c>
      <c r="E15" s="2" t="s">
        <v>39</v>
      </c>
      <c r="F15" s="6">
        <v>23505000000</v>
      </c>
      <c r="G15" s="6">
        <v>0</v>
      </c>
      <c r="H15" s="6">
        <v>0</v>
      </c>
      <c r="I15" s="6">
        <v>23505000000</v>
      </c>
      <c r="J15" s="6">
        <v>0</v>
      </c>
      <c r="K15" s="6">
        <v>21505000000</v>
      </c>
      <c r="L15" s="6">
        <v>2000000000</v>
      </c>
      <c r="M15" s="6">
        <v>6061468845.75</v>
      </c>
      <c r="N15" s="7">
        <f t="shared" si="0"/>
        <v>0.25787997641991067</v>
      </c>
      <c r="O15" s="6">
        <v>6039539513</v>
      </c>
      <c r="P15" s="6">
        <v>5811044064</v>
      </c>
      <c r="Q15" s="6">
        <v>5811044064</v>
      </c>
      <c r="R15" s="7">
        <f t="shared" si="1"/>
        <v>0.24722586955966816</v>
      </c>
    </row>
    <row r="16" spans="1:18" x14ac:dyDescent="0.2">
      <c r="A16" s="8"/>
      <c r="B16" s="9"/>
      <c r="C16" s="9"/>
      <c r="D16" s="9"/>
      <c r="E16" s="10" t="s">
        <v>69</v>
      </c>
      <c r="F16" s="11">
        <f>SUM(F12:F15)</f>
        <v>25829464000</v>
      </c>
      <c r="G16" s="11">
        <f t="shared" ref="G16:Q16" si="4">SUM(G12:G15)</f>
        <v>193000000</v>
      </c>
      <c r="H16" s="11">
        <f t="shared" si="4"/>
        <v>0</v>
      </c>
      <c r="I16" s="11">
        <f t="shared" si="4"/>
        <v>26022464000</v>
      </c>
      <c r="J16" s="11">
        <f t="shared" si="4"/>
        <v>0</v>
      </c>
      <c r="K16" s="11">
        <f t="shared" si="4"/>
        <v>23988864000</v>
      </c>
      <c r="L16" s="11">
        <f t="shared" si="4"/>
        <v>2033600000</v>
      </c>
      <c r="M16" s="11">
        <f>SUM(M12:M15)</f>
        <v>7924913365.75</v>
      </c>
      <c r="N16" s="13">
        <f>M16/I16</f>
        <v>0.30454123659273774</v>
      </c>
      <c r="O16" s="11">
        <f t="shared" si="4"/>
        <v>7828570655</v>
      </c>
      <c r="P16" s="11">
        <f t="shared" si="4"/>
        <v>7600075206</v>
      </c>
      <c r="Q16" s="11">
        <f t="shared" si="4"/>
        <v>7600075206</v>
      </c>
      <c r="R16" s="13">
        <f>Q16/I16</f>
        <v>0.29205824652115958</v>
      </c>
    </row>
    <row r="17" spans="1:18" x14ac:dyDescent="0.2">
      <c r="A17" s="3" t="s">
        <v>40</v>
      </c>
      <c r="B17" s="1" t="s">
        <v>20</v>
      </c>
      <c r="C17" s="1" t="s">
        <v>21</v>
      </c>
      <c r="D17" s="1" t="s">
        <v>22</v>
      </c>
      <c r="E17" s="2" t="s">
        <v>41</v>
      </c>
      <c r="F17" s="6">
        <v>2202000000</v>
      </c>
      <c r="G17" s="6">
        <v>0</v>
      </c>
      <c r="H17" s="6">
        <v>0</v>
      </c>
      <c r="I17" s="6">
        <v>2202000000</v>
      </c>
      <c r="J17" s="6">
        <v>0</v>
      </c>
      <c r="K17" s="6">
        <v>2202000000</v>
      </c>
      <c r="L17" s="6">
        <v>0</v>
      </c>
      <c r="M17" s="6">
        <v>1017900654</v>
      </c>
      <c r="N17" s="7">
        <f t="shared" si="0"/>
        <v>0.46226187738419616</v>
      </c>
      <c r="O17" s="6">
        <v>1016563757</v>
      </c>
      <c r="P17" s="6">
        <v>1016563757</v>
      </c>
      <c r="Q17" s="6">
        <v>1016563757</v>
      </c>
      <c r="R17" s="7">
        <f t="shared" si="1"/>
        <v>0.46165474886466851</v>
      </c>
    </row>
    <row r="18" spans="1:18" x14ac:dyDescent="0.2">
      <c r="A18" s="8"/>
      <c r="B18" s="9"/>
      <c r="C18" s="9"/>
      <c r="D18" s="9"/>
      <c r="E18" s="10" t="s">
        <v>70</v>
      </c>
      <c r="F18" s="11">
        <f>SUM(F17)</f>
        <v>2202000000</v>
      </c>
      <c r="G18" s="11">
        <f t="shared" ref="G18:Q18" si="5">SUM(G17)</f>
        <v>0</v>
      </c>
      <c r="H18" s="11">
        <f t="shared" si="5"/>
        <v>0</v>
      </c>
      <c r="I18" s="11">
        <f t="shared" si="5"/>
        <v>2202000000</v>
      </c>
      <c r="J18" s="11">
        <f t="shared" si="5"/>
        <v>0</v>
      </c>
      <c r="K18" s="11">
        <f t="shared" si="5"/>
        <v>2202000000</v>
      </c>
      <c r="L18" s="11">
        <f t="shared" si="5"/>
        <v>0</v>
      </c>
      <c r="M18" s="11">
        <f t="shared" si="5"/>
        <v>1017900654</v>
      </c>
      <c r="N18" s="13">
        <f t="shared" si="0"/>
        <v>0.46226187738419616</v>
      </c>
      <c r="O18" s="11">
        <f t="shared" si="5"/>
        <v>1016563757</v>
      </c>
      <c r="P18" s="11">
        <f t="shared" si="5"/>
        <v>1016563757</v>
      </c>
      <c r="Q18" s="11">
        <f t="shared" si="5"/>
        <v>1016563757</v>
      </c>
      <c r="R18" s="13">
        <f t="shared" si="1"/>
        <v>0.46165474886466851</v>
      </c>
    </row>
    <row r="19" spans="1:18" x14ac:dyDescent="0.2">
      <c r="A19" s="3" t="s">
        <v>42</v>
      </c>
      <c r="B19" s="1" t="s">
        <v>20</v>
      </c>
      <c r="C19" s="1" t="s">
        <v>21</v>
      </c>
      <c r="D19" s="1" t="s">
        <v>22</v>
      </c>
      <c r="E19" s="2" t="s">
        <v>43</v>
      </c>
      <c r="F19" s="6">
        <v>1086000000</v>
      </c>
      <c r="G19" s="6">
        <v>160000000</v>
      </c>
      <c r="H19" s="6">
        <v>0</v>
      </c>
      <c r="I19" s="6">
        <v>1246000000</v>
      </c>
      <c r="J19" s="6">
        <v>0</v>
      </c>
      <c r="K19" s="6">
        <v>1246000000</v>
      </c>
      <c r="L19" s="6">
        <v>0</v>
      </c>
      <c r="M19" s="6">
        <v>1105586730.9300001</v>
      </c>
      <c r="N19" s="7">
        <f t="shared" si="0"/>
        <v>0.88730877281701448</v>
      </c>
      <c r="O19" s="6">
        <v>1105586730.9300001</v>
      </c>
      <c r="P19" s="6">
        <v>1105408530.9300001</v>
      </c>
      <c r="Q19" s="6">
        <v>1101429399.9300001</v>
      </c>
      <c r="R19" s="7">
        <f t="shared" si="1"/>
        <v>0.88397223108346712</v>
      </c>
    </row>
    <row r="20" spans="1:18" ht="22.5" x14ac:dyDescent="0.2">
      <c r="A20" s="3" t="s">
        <v>44</v>
      </c>
      <c r="B20" s="1" t="s">
        <v>20</v>
      </c>
      <c r="C20" s="1" t="s">
        <v>21</v>
      </c>
      <c r="D20" s="1" t="s">
        <v>22</v>
      </c>
      <c r="E20" s="2" t="s">
        <v>45</v>
      </c>
      <c r="F20" s="6">
        <v>8448000</v>
      </c>
      <c r="G20" s="6">
        <v>18772000</v>
      </c>
      <c r="H20" s="6">
        <v>0</v>
      </c>
      <c r="I20" s="6">
        <v>27220000</v>
      </c>
      <c r="J20" s="6">
        <v>0</v>
      </c>
      <c r="K20" s="6">
        <v>8448000</v>
      </c>
      <c r="L20" s="6">
        <v>18772000</v>
      </c>
      <c r="M20" s="6">
        <v>1358474.97</v>
      </c>
      <c r="N20" s="7">
        <f t="shared" si="0"/>
        <v>4.9907236223365174E-2</v>
      </c>
      <c r="O20" s="6">
        <v>1358474.97</v>
      </c>
      <c r="P20" s="6">
        <v>1358474.97</v>
      </c>
      <c r="Q20" s="6">
        <v>1358474.97</v>
      </c>
      <c r="R20" s="7">
        <f t="shared" si="1"/>
        <v>4.9907236223365174E-2</v>
      </c>
    </row>
    <row r="21" spans="1:18" ht="22.5" x14ac:dyDescent="0.2">
      <c r="A21" s="3" t="s">
        <v>46</v>
      </c>
      <c r="B21" s="1" t="s">
        <v>20</v>
      </c>
      <c r="C21" s="1" t="s">
        <v>47</v>
      </c>
      <c r="D21" s="1" t="s">
        <v>48</v>
      </c>
      <c r="E21" s="2" t="s">
        <v>49</v>
      </c>
      <c r="F21" s="6">
        <v>2492000000</v>
      </c>
      <c r="G21" s="6">
        <v>0</v>
      </c>
      <c r="H21" s="6">
        <v>0</v>
      </c>
      <c r="I21" s="6">
        <v>2492000000</v>
      </c>
      <c r="J21" s="6">
        <v>0</v>
      </c>
      <c r="K21" s="6">
        <v>0</v>
      </c>
      <c r="L21" s="6">
        <v>2492000000</v>
      </c>
      <c r="M21" s="6">
        <v>0</v>
      </c>
      <c r="N21" s="7">
        <f t="shared" si="0"/>
        <v>0</v>
      </c>
      <c r="O21" s="6">
        <v>0</v>
      </c>
      <c r="P21" s="6">
        <v>0</v>
      </c>
      <c r="Q21" s="6">
        <v>0</v>
      </c>
      <c r="R21" s="7">
        <f t="shared" si="1"/>
        <v>0</v>
      </c>
    </row>
    <row r="22" spans="1:18" ht="22.5" x14ac:dyDescent="0.2">
      <c r="A22" s="3" t="s">
        <v>50</v>
      </c>
      <c r="B22" s="1" t="s">
        <v>20</v>
      </c>
      <c r="C22" s="1" t="s">
        <v>21</v>
      </c>
      <c r="D22" s="1" t="s">
        <v>22</v>
      </c>
      <c r="E22" s="2" t="s">
        <v>51</v>
      </c>
      <c r="F22" s="6">
        <v>30000000</v>
      </c>
      <c r="G22" s="6">
        <v>0</v>
      </c>
      <c r="H22" s="6">
        <v>0</v>
      </c>
      <c r="I22" s="6">
        <v>30000000</v>
      </c>
      <c r="J22" s="6">
        <v>0</v>
      </c>
      <c r="K22" s="6">
        <v>0</v>
      </c>
      <c r="L22" s="6">
        <v>30000000</v>
      </c>
      <c r="M22" s="6">
        <v>0</v>
      </c>
      <c r="N22" s="7">
        <f t="shared" si="0"/>
        <v>0</v>
      </c>
      <c r="O22" s="6">
        <v>0</v>
      </c>
      <c r="P22" s="6">
        <v>0</v>
      </c>
      <c r="Q22" s="6">
        <v>0</v>
      </c>
      <c r="R22" s="7">
        <f t="shared" si="1"/>
        <v>0</v>
      </c>
    </row>
    <row r="23" spans="1:18" ht="22.5" x14ac:dyDescent="0.2">
      <c r="A23" s="3" t="s">
        <v>52</v>
      </c>
      <c r="B23" s="1" t="s">
        <v>20</v>
      </c>
      <c r="C23" s="1" t="s">
        <v>21</v>
      </c>
      <c r="D23" s="1" t="s">
        <v>22</v>
      </c>
      <c r="E23" s="2" t="s">
        <v>53</v>
      </c>
      <c r="F23" s="6">
        <v>2000000000</v>
      </c>
      <c r="G23" s="6">
        <v>0</v>
      </c>
      <c r="H23" s="6">
        <v>0</v>
      </c>
      <c r="I23" s="6">
        <v>2000000000</v>
      </c>
      <c r="J23" s="6">
        <v>0</v>
      </c>
      <c r="K23" s="6">
        <v>1995000000</v>
      </c>
      <c r="L23" s="6">
        <v>5000000</v>
      </c>
      <c r="M23" s="6">
        <v>1164823935</v>
      </c>
      <c r="N23" s="7">
        <f t="shared" si="0"/>
        <v>0.58241196750000002</v>
      </c>
      <c r="O23" s="6">
        <v>1164823935</v>
      </c>
      <c r="P23" s="6">
        <v>1164823935</v>
      </c>
      <c r="Q23" s="6">
        <v>1164823935</v>
      </c>
      <c r="R23" s="7">
        <f t="shared" si="1"/>
        <v>0.58241196750000002</v>
      </c>
    </row>
    <row r="24" spans="1:18" ht="22.5" x14ac:dyDescent="0.2">
      <c r="A24" s="8"/>
      <c r="B24" s="9"/>
      <c r="C24" s="9"/>
      <c r="D24" s="9"/>
      <c r="E24" s="10" t="s">
        <v>71</v>
      </c>
      <c r="F24" s="11">
        <f>SUM(F19:F23)</f>
        <v>5616448000</v>
      </c>
      <c r="G24" s="11">
        <f t="shared" ref="G24:Q24" si="6">SUM(G19:G23)</f>
        <v>178772000</v>
      </c>
      <c r="H24" s="11">
        <f t="shared" si="6"/>
        <v>0</v>
      </c>
      <c r="I24" s="11">
        <f t="shared" si="6"/>
        <v>5795220000</v>
      </c>
      <c r="J24" s="11">
        <f t="shared" si="6"/>
        <v>0</v>
      </c>
      <c r="K24" s="11">
        <f t="shared" si="6"/>
        <v>3249448000</v>
      </c>
      <c r="L24" s="11">
        <f t="shared" si="6"/>
        <v>2545772000</v>
      </c>
      <c r="M24" s="11">
        <f t="shared" si="6"/>
        <v>2271769140.9000001</v>
      </c>
      <c r="N24" s="13">
        <f t="shared" si="0"/>
        <v>0.39200740280783131</v>
      </c>
      <c r="O24" s="11">
        <f t="shared" si="6"/>
        <v>2271769140.9000001</v>
      </c>
      <c r="P24" s="11">
        <f t="shared" si="6"/>
        <v>2271590940.9000001</v>
      </c>
      <c r="Q24" s="11">
        <f t="shared" si="6"/>
        <v>2267611809.9000001</v>
      </c>
      <c r="R24" s="13">
        <f t="shared" si="1"/>
        <v>0.39129003038711213</v>
      </c>
    </row>
    <row r="25" spans="1:18" x14ac:dyDescent="0.2">
      <c r="A25" s="17"/>
      <c r="B25" s="18"/>
      <c r="C25" s="18"/>
      <c r="D25" s="18"/>
      <c r="E25" s="19" t="s">
        <v>72</v>
      </c>
      <c r="F25" s="20">
        <f>F9+F11+F16+F18+F24</f>
        <v>912961080000</v>
      </c>
      <c r="G25" s="20">
        <f t="shared" ref="G25:H25" si="7">G9+G11+G16+G18+G24</f>
        <v>87398772000</v>
      </c>
      <c r="H25" s="20">
        <f t="shared" si="7"/>
        <v>87398772000</v>
      </c>
      <c r="I25" s="20">
        <f>I9+I11+I16+I18+I24</f>
        <v>912961080000</v>
      </c>
      <c r="J25" s="20">
        <f t="shared" ref="J25:Q25" si="8">J9+J11+J16+J18+J24</f>
        <v>8419000000</v>
      </c>
      <c r="K25" s="20">
        <f t="shared" si="8"/>
        <v>897332633342.70996</v>
      </c>
      <c r="L25" s="20">
        <f t="shared" si="8"/>
        <v>7209446657.29</v>
      </c>
      <c r="M25" s="20">
        <f t="shared" si="8"/>
        <v>597876314790.69006</v>
      </c>
      <c r="N25" s="21">
        <f t="shared" si="0"/>
        <v>0.65487601595315548</v>
      </c>
      <c r="O25" s="20">
        <f t="shared" si="8"/>
        <v>580634555596.02002</v>
      </c>
      <c r="P25" s="20">
        <f t="shared" si="8"/>
        <v>578330533875</v>
      </c>
      <c r="Q25" s="20">
        <f t="shared" si="8"/>
        <v>578037389658.22998</v>
      </c>
      <c r="R25" s="21">
        <f t="shared" si="1"/>
        <v>0.63314570831237404</v>
      </c>
    </row>
    <row r="26" spans="1:18" ht="22.5" x14ac:dyDescent="0.2">
      <c r="A26" s="3" t="s">
        <v>54</v>
      </c>
      <c r="B26" s="1" t="s">
        <v>20</v>
      </c>
      <c r="C26" s="1" t="s">
        <v>47</v>
      </c>
      <c r="D26" s="1" t="s">
        <v>22</v>
      </c>
      <c r="E26" s="2" t="s">
        <v>55</v>
      </c>
      <c r="F26" s="6">
        <v>15575907408</v>
      </c>
      <c r="G26" s="6">
        <v>0</v>
      </c>
      <c r="H26" s="6">
        <v>0</v>
      </c>
      <c r="I26" s="6">
        <v>15575907408</v>
      </c>
      <c r="J26" s="6">
        <v>0</v>
      </c>
      <c r="K26" s="6">
        <v>0</v>
      </c>
      <c r="L26" s="6">
        <v>15575907408</v>
      </c>
      <c r="M26" s="6">
        <v>0</v>
      </c>
      <c r="N26" s="7">
        <f t="shared" si="0"/>
        <v>0</v>
      </c>
      <c r="O26" s="6">
        <v>0</v>
      </c>
      <c r="P26" s="6">
        <v>0</v>
      </c>
      <c r="Q26" s="6">
        <v>0</v>
      </c>
      <c r="R26" s="7">
        <f t="shared" si="1"/>
        <v>0</v>
      </c>
    </row>
    <row r="27" spans="1:18" x14ac:dyDescent="0.2">
      <c r="A27" s="17"/>
      <c r="B27" s="18"/>
      <c r="C27" s="18"/>
      <c r="D27" s="18"/>
      <c r="E27" s="19" t="s">
        <v>73</v>
      </c>
      <c r="F27" s="20">
        <f>SUM(F26)</f>
        <v>15575907408</v>
      </c>
      <c r="G27" s="20">
        <f t="shared" ref="G27:Q27" si="9">SUM(G26)</f>
        <v>0</v>
      </c>
      <c r="H27" s="20">
        <f t="shared" si="9"/>
        <v>0</v>
      </c>
      <c r="I27" s="20">
        <f t="shared" si="9"/>
        <v>15575907408</v>
      </c>
      <c r="J27" s="20">
        <f t="shared" si="9"/>
        <v>0</v>
      </c>
      <c r="K27" s="20">
        <f t="shared" si="9"/>
        <v>0</v>
      </c>
      <c r="L27" s="20">
        <f t="shared" si="9"/>
        <v>15575907408</v>
      </c>
      <c r="M27" s="20">
        <f t="shared" si="9"/>
        <v>0</v>
      </c>
      <c r="N27" s="21">
        <f t="shared" si="0"/>
        <v>0</v>
      </c>
      <c r="O27" s="20">
        <f t="shared" si="9"/>
        <v>0</v>
      </c>
      <c r="P27" s="20">
        <f t="shared" si="9"/>
        <v>0</v>
      </c>
      <c r="Q27" s="20">
        <f t="shared" si="9"/>
        <v>0</v>
      </c>
      <c r="R27" s="21">
        <f t="shared" si="1"/>
        <v>0</v>
      </c>
    </row>
    <row r="28" spans="1:18" ht="45" x14ac:dyDescent="0.2">
      <c r="A28" s="3" t="s">
        <v>56</v>
      </c>
      <c r="B28" s="1" t="s">
        <v>20</v>
      </c>
      <c r="C28" s="1" t="s">
        <v>47</v>
      </c>
      <c r="D28" s="1" t="s">
        <v>22</v>
      </c>
      <c r="E28" s="2" t="s">
        <v>57</v>
      </c>
      <c r="F28" s="6">
        <v>30405269427</v>
      </c>
      <c r="G28" s="6">
        <v>13244752642</v>
      </c>
      <c r="H28" s="6">
        <v>6000000000</v>
      </c>
      <c r="I28" s="6">
        <v>37650022069</v>
      </c>
      <c r="J28" s="6">
        <v>0</v>
      </c>
      <c r="K28" s="6">
        <v>36012761921.779999</v>
      </c>
      <c r="L28" s="6">
        <v>1637260147.22</v>
      </c>
      <c r="M28" s="6">
        <v>18089673191.950001</v>
      </c>
      <c r="N28" s="7">
        <f t="shared" si="0"/>
        <v>0.48046912585595913</v>
      </c>
      <c r="O28" s="6">
        <v>4657908928.7799997</v>
      </c>
      <c r="P28" s="6">
        <v>4657908928.7799997</v>
      </c>
      <c r="Q28" s="6">
        <v>4657908928.7799997</v>
      </c>
      <c r="R28" s="7">
        <f t="shared" si="1"/>
        <v>0.12371596808744489</v>
      </c>
    </row>
    <row r="29" spans="1:18" ht="45" x14ac:dyDescent="0.2">
      <c r="A29" s="3" t="s">
        <v>56</v>
      </c>
      <c r="B29" s="1" t="s">
        <v>20</v>
      </c>
      <c r="C29" s="1" t="s">
        <v>58</v>
      </c>
      <c r="D29" s="1" t="s">
        <v>22</v>
      </c>
      <c r="E29" s="2" t="s">
        <v>57</v>
      </c>
      <c r="F29" s="6">
        <v>0</v>
      </c>
      <c r="G29" s="6">
        <v>6000000000</v>
      </c>
      <c r="H29" s="6">
        <v>0</v>
      </c>
      <c r="I29" s="6">
        <v>6000000000</v>
      </c>
      <c r="J29" s="6">
        <v>0</v>
      </c>
      <c r="K29" s="6">
        <v>6000000000</v>
      </c>
      <c r="L29" s="6">
        <v>0</v>
      </c>
      <c r="M29" s="6">
        <v>0</v>
      </c>
      <c r="N29" s="7">
        <f t="shared" si="0"/>
        <v>0</v>
      </c>
      <c r="O29" s="6">
        <v>0</v>
      </c>
      <c r="P29" s="6">
        <v>0</v>
      </c>
      <c r="Q29" s="6">
        <v>0</v>
      </c>
      <c r="R29" s="7">
        <f t="shared" si="1"/>
        <v>0</v>
      </c>
    </row>
    <row r="30" spans="1:18" ht="56.25" x14ac:dyDescent="0.2">
      <c r="A30" s="3" t="s">
        <v>59</v>
      </c>
      <c r="B30" s="1" t="s">
        <v>20</v>
      </c>
      <c r="C30" s="1" t="s">
        <v>47</v>
      </c>
      <c r="D30" s="1" t="s">
        <v>22</v>
      </c>
      <c r="E30" s="2" t="s">
        <v>60</v>
      </c>
      <c r="F30" s="6">
        <v>35239364103</v>
      </c>
      <c r="G30" s="6">
        <v>0</v>
      </c>
      <c r="H30" s="6">
        <v>19000000000</v>
      </c>
      <c r="I30" s="6">
        <v>16239364103</v>
      </c>
      <c r="J30" s="6">
        <v>0</v>
      </c>
      <c r="K30" s="6">
        <v>4142379234</v>
      </c>
      <c r="L30" s="6">
        <v>12096984869</v>
      </c>
      <c r="M30" s="6">
        <v>2808838888.5999999</v>
      </c>
      <c r="N30" s="7">
        <f t="shared" si="0"/>
        <v>0.17296483229174628</v>
      </c>
      <c r="O30" s="6">
        <v>1207059033.0999999</v>
      </c>
      <c r="P30" s="6">
        <v>1207059033.0999999</v>
      </c>
      <c r="Q30" s="6">
        <v>1207059033.0999999</v>
      </c>
      <c r="R30" s="7">
        <f t="shared" si="1"/>
        <v>7.4329205592293626E-2</v>
      </c>
    </row>
    <row r="31" spans="1:18" ht="56.25" x14ac:dyDescent="0.2">
      <c r="A31" s="3" t="s">
        <v>59</v>
      </c>
      <c r="B31" s="1" t="s">
        <v>20</v>
      </c>
      <c r="C31" s="1" t="s">
        <v>58</v>
      </c>
      <c r="D31" s="1" t="s">
        <v>22</v>
      </c>
      <c r="E31" s="2" t="s">
        <v>60</v>
      </c>
      <c r="F31" s="6">
        <v>0</v>
      </c>
      <c r="G31" s="6">
        <v>19000000000</v>
      </c>
      <c r="H31" s="6">
        <v>0</v>
      </c>
      <c r="I31" s="6">
        <v>19000000000</v>
      </c>
      <c r="J31" s="6">
        <v>0</v>
      </c>
      <c r="K31" s="6">
        <v>9424000000</v>
      </c>
      <c r="L31" s="6">
        <v>9576000000</v>
      </c>
      <c r="M31" s="6">
        <v>2508001383.3299999</v>
      </c>
      <c r="N31" s="7">
        <f t="shared" si="0"/>
        <v>0.13200007280684209</v>
      </c>
      <c r="O31" s="6">
        <v>223866666.66</v>
      </c>
      <c r="P31" s="6">
        <v>223866666.66</v>
      </c>
      <c r="Q31" s="6">
        <v>223866666.66</v>
      </c>
      <c r="R31" s="7">
        <f t="shared" si="1"/>
        <v>1.178245614E-2</v>
      </c>
    </row>
    <row r="32" spans="1:18" ht="33.75" x14ac:dyDescent="0.2">
      <c r="A32" s="3" t="s">
        <v>61</v>
      </c>
      <c r="B32" s="1" t="s">
        <v>20</v>
      </c>
      <c r="C32" s="1" t="s">
        <v>47</v>
      </c>
      <c r="D32" s="1" t="s">
        <v>22</v>
      </c>
      <c r="E32" s="2" t="s">
        <v>62</v>
      </c>
      <c r="F32" s="6">
        <v>77700975283</v>
      </c>
      <c r="G32" s="6">
        <v>0</v>
      </c>
      <c r="H32" s="6">
        <v>13244752642</v>
      </c>
      <c r="I32" s="6">
        <v>64456222641</v>
      </c>
      <c r="J32" s="6">
        <v>0</v>
      </c>
      <c r="K32" s="6">
        <v>48631493546.089996</v>
      </c>
      <c r="L32" s="6">
        <v>15824729094.91</v>
      </c>
      <c r="M32" s="6">
        <v>28790373515.09</v>
      </c>
      <c r="N32" s="7">
        <f t="shared" si="0"/>
        <v>0.44666554035353467</v>
      </c>
      <c r="O32" s="6">
        <v>5216090185.1899996</v>
      </c>
      <c r="P32" s="6">
        <v>5216090185.1899996</v>
      </c>
      <c r="Q32" s="6">
        <v>5216090185.1899996</v>
      </c>
      <c r="R32" s="7">
        <f t="shared" si="1"/>
        <v>8.0924540276613929E-2</v>
      </c>
    </row>
    <row r="33" spans="1:18" x14ac:dyDescent="0.2">
      <c r="A33" s="8"/>
      <c r="B33" s="9"/>
      <c r="C33" s="9"/>
      <c r="D33" s="9"/>
      <c r="E33" s="22" t="s">
        <v>74</v>
      </c>
      <c r="F33" s="11">
        <f>SUM(F28:F32)</f>
        <v>143345608813</v>
      </c>
      <c r="G33" s="11">
        <f t="shared" ref="G33:Q33" si="10">SUM(G28:G32)</f>
        <v>38244752642</v>
      </c>
      <c r="H33" s="11">
        <f t="shared" si="10"/>
        <v>38244752642</v>
      </c>
      <c r="I33" s="11">
        <f t="shared" si="10"/>
        <v>143345608813</v>
      </c>
      <c r="J33" s="11">
        <f t="shared" si="10"/>
        <v>0</v>
      </c>
      <c r="K33" s="11">
        <f t="shared" si="10"/>
        <v>104210634701.87</v>
      </c>
      <c r="L33" s="11">
        <f t="shared" si="10"/>
        <v>39134974111.130005</v>
      </c>
      <c r="M33" s="11">
        <f t="shared" si="10"/>
        <v>52196886978.970001</v>
      </c>
      <c r="N33" s="13">
        <f t="shared" si="0"/>
        <v>0.36413314234873351</v>
      </c>
      <c r="O33" s="11">
        <f t="shared" si="10"/>
        <v>11304924813.73</v>
      </c>
      <c r="P33" s="11">
        <f t="shared" si="10"/>
        <v>11304924813.73</v>
      </c>
      <c r="Q33" s="11">
        <f t="shared" si="10"/>
        <v>11304924813.73</v>
      </c>
      <c r="R33" s="13">
        <f t="shared" si="1"/>
        <v>7.8864814257949958E-2</v>
      </c>
    </row>
    <row r="34" spans="1:18" x14ac:dyDescent="0.2">
      <c r="A34" s="17"/>
      <c r="B34" s="18"/>
      <c r="C34" s="18"/>
      <c r="D34" s="18"/>
      <c r="E34" s="23" t="s">
        <v>75</v>
      </c>
      <c r="F34" s="20">
        <f>F25+F27+F33</f>
        <v>1071882596221</v>
      </c>
      <c r="G34" s="20">
        <f t="shared" ref="G34:Q34" si="11">G25+G27+G33</f>
        <v>125643524642</v>
      </c>
      <c r="H34" s="20">
        <f t="shared" si="11"/>
        <v>125643524642</v>
      </c>
      <c r="I34" s="20">
        <f t="shared" si="11"/>
        <v>1071882596221</v>
      </c>
      <c r="J34" s="20">
        <f t="shared" si="11"/>
        <v>8419000000</v>
      </c>
      <c r="K34" s="20">
        <f t="shared" si="11"/>
        <v>1001543268044.58</v>
      </c>
      <c r="L34" s="20">
        <f t="shared" si="11"/>
        <v>61920328176.420006</v>
      </c>
      <c r="M34" s="20">
        <f t="shared" si="11"/>
        <v>650073201769.66003</v>
      </c>
      <c r="N34" s="24">
        <f t="shared" si="0"/>
        <v>0.60647798934467301</v>
      </c>
      <c r="O34" s="20">
        <f t="shared" si="11"/>
        <v>591939480409.75</v>
      </c>
      <c r="P34" s="20">
        <f t="shared" si="11"/>
        <v>589635458688.72998</v>
      </c>
      <c r="Q34" s="20">
        <f t="shared" si="11"/>
        <v>589342314471.95996</v>
      </c>
      <c r="R34" s="21">
        <f t="shared" si="1"/>
        <v>0.54981983712556681</v>
      </c>
    </row>
  </sheetData>
  <printOptions horizontalCentered="1" verticalCentered="1"/>
  <pageMargins left="0.39370078740157483" right="0.39370078740157483" top="0.39370078740157483" bottom="0.39370078740157483" header="0.39370078740157483" footer="0.39370078740157483"/>
  <pageSetup paperSize="5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AGOSTO 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Ramos Sanchez</dc:creator>
  <cp:lastModifiedBy>Carlos Mauricio Moreno Ramirez</cp:lastModifiedBy>
  <cp:lastPrinted>2023-09-08T16:18:40Z</cp:lastPrinted>
  <dcterms:created xsi:type="dcterms:W3CDTF">2023-09-01T13:40:52Z</dcterms:created>
  <dcterms:modified xsi:type="dcterms:W3CDTF">2023-09-08T21:46:04Z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