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wnloads\"/>
    </mc:Choice>
  </mc:AlternateContent>
  <xr:revisionPtr revIDLastSave="0" documentId="13_ncr:1_{F778E614-B755-49F7-BD09-9CD51E2281E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REP_EPG034_EjecucionPresupuesta" sheetId="1" state="hidden" r:id="rId1"/>
    <sheet name="31 DICIEMBRE 2023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2" l="1"/>
  <c r="R33" i="2" s="1"/>
  <c r="P33" i="2"/>
  <c r="O33" i="2"/>
  <c r="M33" i="2"/>
  <c r="L33" i="2"/>
  <c r="K33" i="2"/>
  <c r="J33" i="2"/>
  <c r="I33" i="2"/>
  <c r="H33" i="2"/>
  <c r="G33" i="2"/>
  <c r="F33" i="2"/>
  <c r="Q27" i="2"/>
  <c r="R27" i="2" s="1"/>
  <c r="P27" i="2"/>
  <c r="O27" i="2"/>
  <c r="M27" i="2"/>
  <c r="L27" i="2"/>
  <c r="K27" i="2"/>
  <c r="J27" i="2"/>
  <c r="I27" i="2"/>
  <c r="H27" i="2"/>
  <c r="G27" i="2"/>
  <c r="F27" i="2"/>
  <c r="Q24" i="2"/>
  <c r="R24" i="2" s="1"/>
  <c r="P24" i="2"/>
  <c r="O24" i="2"/>
  <c r="M24" i="2"/>
  <c r="L24" i="2"/>
  <c r="K24" i="2"/>
  <c r="J24" i="2"/>
  <c r="I24" i="2"/>
  <c r="H24" i="2"/>
  <c r="G24" i="2"/>
  <c r="F24" i="2"/>
  <c r="Q18" i="2"/>
  <c r="P18" i="2"/>
  <c r="O18" i="2"/>
  <c r="M18" i="2"/>
  <c r="L18" i="2"/>
  <c r="K18" i="2"/>
  <c r="J18" i="2"/>
  <c r="I18" i="2"/>
  <c r="H18" i="2"/>
  <c r="G18" i="2"/>
  <c r="F18" i="2"/>
  <c r="Q16" i="2"/>
  <c r="P16" i="2"/>
  <c r="O16" i="2"/>
  <c r="M16" i="2"/>
  <c r="L16" i="2"/>
  <c r="K16" i="2"/>
  <c r="J16" i="2"/>
  <c r="I16" i="2"/>
  <c r="H16" i="2"/>
  <c r="G16" i="2"/>
  <c r="F16" i="2"/>
  <c r="Q11" i="2"/>
  <c r="P11" i="2"/>
  <c r="O11" i="2"/>
  <c r="M11" i="2"/>
  <c r="L11" i="2"/>
  <c r="K11" i="2"/>
  <c r="J11" i="2"/>
  <c r="I11" i="2"/>
  <c r="H11" i="2"/>
  <c r="G11" i="2"/>
  <c r="F11" i="2"/>
  <c r="F9" i="2"/>
  <c r="Q9" i="2"/>
  <c r="P9" i="2"/>
  <c r="O9" i="2"/>
  <c r="M9" i="2"/>
  <c r="L9" i="2"/>
  <c r="K9" i="2"/>
  <c r="J9" i="2"/>
  <c r="I9" i="2"/>
  <c r="H9" i="2"/>
  <c r="G9" i="2"/>
  <c r="R32" i="2"/>
  <c r="R31" i="2"/>
  <c r="R30" i="2"/>
  <c r="R29" i="2"/>
  <c r="R28" i="2"/>
  <c r="R26" i="2"/>
  <c r="R23" i="2"/>
  <c r="R21" i="2"/>
  <c r="R20" i="2"/>
  <c r="R19" i="2"/>
  <c r="R17" i="2"/>
  <c r="R15" i="2"/>
  <c r="R14" i="2"/>
  <c r="R13" i="2"/>
  <c r="R12" i="2"/>
  <c r="R10" i="2"/>
  <c r="R7" i="2"/>
  <c r="R6" i="2"/>
  <c r="R5" i="2"/>
  <c r="N32" i="2"/>
  <c r="N31" i="2"/>
  <c r="N30" i="2"/>
  <c r="N29" i="2"/>
  <c r="N28" i="2"/>
  <c r="N26" i="2"/>
  <c r="N23" i="2"/>
  <c r="N21" i="2"/>
  <c r="N20" i="2"/>
  <c r="N19" i="2"/>
  <c r="N17" i="2"/>
  <c r="N15" i="2"/>
  <c r="N14" i="2"/>
  <c r="N13" i="2"/>
  <c r="N12" i="2"/>
  <c r="N10" i="2"/>
  <c r="N7" i="2"/>
  <c r="N6" i="2"/>
  <c r="N5" i="2"/>
  <c r="AE26" i="1"/>
  <c r="AE25" i="1"/>
  <c r="AE24" i="1"/>
  <c r="AE23" i="1"/>
  <c r="AE22" i="1"/>
  <c r="AE21" i="1"/>
  <c r="AE20" i="1"/>
  <c r="AE19" i="1"/>
  <c r="AE17" i="1"/>
  <c r="AE16" i="1"/>
  <c r="AE15" i="1"/>
  <c r="AE14" i="1"/>
  <c r="AE13" i="1"/>
  <c r="AE12" i="1"/>
  <c r="AE11" i="1"/>
  <c r="AE10" i="1"/>
  <c r="AE9" i="1"/>
  <c r="AE7" i="1"/>
  <c r="AE6" i="1"/>
  <c r="AE5" i="1"/>
  <c r="AD26" i="1"/>
  <c r="AD25" i="1"/>
  <c r="AD24" i="1"/>
  <c r="AD23" i="1"/>
  <c r="AD22" i="1"/>
  <c r="AD21" i="1"/>
  <c r="AD20" i="1"/>
  <c r="AD19" i="1"/>
  <c r="AD17" i="1"/>
  <c r="AD16" i="1"/>
  <c r="AD15" i="1"/>
  <c r="AD14" i="1"/>
  <c r="AD13" i="1"/>
  <c r="AD12" i="1"/>
  <c r="AD11" i="1"/>
  <c r="AD10" i="1"/>
  <c r="AD9" i="1"/>
  <c r="AD7" i="1"/>
  <c r="AD6" i="1"/>
  <c r="AD5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N27" i="2" l="1"/>
  <c r="K34" i="2"/>
  <c r="M34" i="2"/>
  <c r="N34" i="2" s="1"/>
  <c r="N33" i="2"/>
  <c r="H25" i="2"/>
  <c r="H34" i="2" s="1"/>
  <c r="K25" i="2"/>
  <c r="Q25" i="2"/>
  <c r="I25" i="2"/>
  <c r="I34" i="2" s="1"/>
  <c r="J25" i="2"/>
  <c r="J34" i="2" s="1"/>
  <c r="R18" i="2"/>
  <c r="L25" i="2"/>
  <c r="L34" i="2" s="1"/>
  <c r="G25" i="2"/>
  <c r="G34" i="2" s="1"/>
  <c r="P25" i="2"/>
  <c r="P34" i="2" s="1"/>
  <c r="M25" i="2"/>
  <c r="F25" i="2"/>
  <c r="F34" i="2" s="1"/>
  <c r="O25" i="2"/>
  <c r="O34" i="2" s="1"/>
  <c r="N24" i="2"/>
  <c r="R11" i="2"/>
  <c r="R16" i="2"/>
  <c r="N18" i="2"/>
  <c r="N16" i="2"/>
  <c r="R9" i="2"/>
  <c r="N11" i="2"/>
  <c r="N9" i="2"/>
  <c r="R25" i="2" l="1"/>
  <c r="Q34" i="2"/>
  <c r="R34" i="2" s="1"/>
  <c r="N25" i="2"/>
</calcChain>
</file>

<file path=xl/sharedStrings.xml><?xml version="1.0" encoding="utf-8"?>
<sst xmlns="http://schemas.openxmlformats.org/spreadsheetml/2006/main" count="570" uniqueCount="114">
  <si>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</si>
  <si>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</si>
  <si>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</si>
  <si>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</si>
  <si>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</si>
  <si>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</si>
  <si>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</si>
  <si>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</si>
  <si>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</si>
  <si>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</si>
  <si>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</si>
  <si>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</si>
  <si>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</si>
  <si>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</si>
  <si>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</si>
  <si>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</si>
  <si>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</si>
  <si>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</si>
  <si>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</si>
  <si>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</si>
  <si>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</si>
  <si>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</si>
  <si>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</si>
  <si>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</si>
  <si>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</si>
  <si>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</si>
  <si>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</si>
  <si>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</si>
  <si>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</si>
  <si>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</si>
  <si>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</si>
  <si>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</si>
  <si>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</si>
  <si>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25-01-01</t>
  </si>
  <si>
    <t>PROCURADURIA GENERAL DE LA NACION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</si>
  <si>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</si>
  <si>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</si>
  <si>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</si>
  <si>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</si>
  <si>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</si>
  <si>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</si>
  <si>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</si>
  <si>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</si>
  <si>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</si>
  <si>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</si>
  <si>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</si>
  <si>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</si>
  <si>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</si>
  <si>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</si>
  <si>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</si>
  <si>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</si>
  <si>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</si>
  <si>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</si>
  <si>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A-03-03-01-053</t>
  </si>
  <si>
    <t>053</t>
  </si>
  <si>
    <t>FONDO DE PROTECCIÓN DE JUSTICIA. DECRETO 1890 DE 1999 Y DECRETO 200 DE 2003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</si>
  <si>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</si>
  <si>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</si>
  <si>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</si>
  <si>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</si>
  <si>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</si>
  <si>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</si>
  <si>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A-03-10</t>
  </si>
  <si>
    <t>SENTENCIAS Y CONCILIACIONES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</si>
  <si>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</si>
  <si>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</si>
  <si>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</si>
  <si>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</si>
  <si>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</si>
  <si>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</si>
  <si>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</si>
  <si>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</si>
  <si>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</si>
  <si>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</si>
  <si>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</si>
  <si>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</si>
  <si>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</si>
  <si>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</si>
  <si>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</si>
  <si>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05</t>
  </si>
  <si>
    <t>MULTAS, SANCIONES E INTERESES DE MORA</t>
  </si>
  <si>
    <t>B-10-04-01</t>
  </si>
  <si>
    <t>B</t>
  </si>
  <si>
    <t>APORTES AL FONDO DE CONTINGENCIAS</t>
  </si>
  <si>
    <t>C-2599-1000-16</t>
  </si>
  <si>
    <t>C</t>
  </si>
  <si>
    <t>2599</t>
  </si>
  <si>
    <t>1000</t>
  </si>
  <si>
    <t>16</t>
  </si>
  <si>
    <t>FORTALECIMIENTO DE LA GESTION TECNOLOGICA CON ENFOQUE DE INVESTIGACION, DESARROLLO E INNOVACION A NIVEL   NACIONAL</t>
  </si>
  <si>
    <t>14</t>
  </si>
  <si>
    <t>C-2599-1000-17</t>
  </si>
  <si>
    <t>17</t>
  </si>
  <si>
    <t>FORTALECIMIENTO DE LA PRESTACION DE SERVICIOS DE LA PGN EN EL MARCO DEL MIPGN TANTO A NIVEL TERRITORIAL COMO   NACIONAL</t>
  </si>
  <si>
    <t>C-2599-1000-18</t>
  </si>
  <si>
    <t>18</t>
  </si>
  <si>
    <t>FORTALECIMIENTO DE LA INFRAESTRUCTURA FISICA DE LA PGN  NACIONAL</t>
  </si>
  <si>
    <t>RESREVA PPTAL</t>
  </si>
  <si>
    <t>CTAS X PAGAR</t>
  </si>
  <si>
    <t>% ejec Vigencia 2023</t>
  </si>
  <si>
    <t>% CONST RESERVA PPTAL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</si>
  <si>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</si>
  <si>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</si>
  <si>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</si>
  <si>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</si>
  <si>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</si>
  <si>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</si>
  <si>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</si>
  <si>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SERVICIO A LA DEUDA</t>
  </si>
  <si>
    <t>INVERSIÓN</t>
  </si>
  <si>
    <t>TOTAL</t>
  </si>
  <si>
    <t>Entidad:</t>
  </si>
  <si>
    <t>PROCURADURIA GENERAL DE LA NACIÓN - GESTION GENERAL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</si>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</sst>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2" fontId="2" fillId="0" borderId="0" xfId="0" applyNumberFormat="1" applyFont="1" applyAlignment="1">
      <alignment horizontal="center" vertical="center" wrapText="1" readingOrder="1"/>
    </xf>
    <xf numFmtId="2" fontId="2" fillId="0" borderId="1" xfId="0" applyNumberFormat="1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right" vertical="center" wrapText="1" readingOrder="1"/>
    </xf>
    <xf numFmtId="2" fontId="4" fillId="0" borderId="1" xfId="0" applyNumberFormat="1" applyFont="1" applyBorder="1" applyAlignment="1">
      <alignment horizontal="right" vertical="center" wrapText="1" readingOrder="1"/>
    </xf>
    <xf numFmtId="2" fontId="1" fillId="0" borderId="0" xfId="0" applyNumberFormat="1" applyFont="1"/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/>
    <xf numFmtId="43" fontId="6" fillId="0" borderId="1" xfId="1" applyFont="1" applyBorder="1" applyAlignment="1">
      <alignment horizontal="right" vertical="center" wrapText="1" readingOrder="1"/>
    </xf>
    <xf numFmtId="10" fontId="6" fillId="0" borderId="1" xfId="2" applyNumberFormat="1" applyFont="1" applyBorder="1" applyAlignment="1">
      <alignment horizontal="righ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43" fontId="7" fillId="3" borderId="1" xfId="1" applyFont="1" applyFill="1" applyBorder="1" applyAlignment="1">
      <alignment horizontal="right" vertical="center" wrapText="1" readingOrder="1"/>
    </xf>
    <xf numFmtId="10" fontId="7" fillId="3" borderId="1" xfId="2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43" fontId="7" fillId="2" borderId="1" xfId="1" applyFont="1" applyFill="1" applyBorder="1" applyAlignment="1">
      <alignment horizontal="right" vertical="center" wrapText="1" readingOrder="1"/>
    </xf>
    <xf numFmtId="10" fontId="7" fillId="2" borderId="1" xfId="2" applyNumberFormat="1" applyFont="1" applyFill="1" applyBorder="1" applyAlignment="1">
      <alignment horizontal="right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vertical="center" readingOrder="1"/>
    </xf>
    <xf numFmtId="0" fontId="7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Funcionamiento</v>
          </cell>
          <cell r="B1">
            <v>971100080000</v>
          </cell>
        </row>
        <row r="2">
          <cell r="A2" t="str">
            <v>Servicio de la deuda pública interna</v>
          </cell>
          <cell r="B2">
            <v>15575907408</v>
          </cell>
        </row>
        <row r="3">
          <cell r="A3" t="str">
            <v>Inversión</v>
          </cell>
          <cell r="B3">
            <v>143345608813</v>
          </cell>
        </row>
        <row r="25">
          <cell r="B25" t="str">
            <v>Apropiación</v>
          </cell>
          <cell r="C25" t="str">
            <v>Ejecutado</v>
          </cell>
        </row>
        <row r="26">
          <cell r="A26" t="str">
            <v>Funcionamiento</v>
          </cell>
          <cell r="B26">
            <v>971100080000</v>
          </cell>
          <cell r="C26">
            <v>926233888386.91003</v>
          </cell>
        </row>
        <row r="27">
          <cell r="A27" t="str">
            <v>Servicio de la deuda pública interna</v>
          </cell>
          <cell r="B27">
            <v>15575907408</v>
          </cell>
          <cell r="C27">
            <v>15575907408</v>
          </cell>
        </row>
        <row r="28">
          <cell r="A28" t="str">
            <v>Inversión</v>
          </cell>
          <cell r="B28">
            <v>143345608813</v>
          </cell>
          <cell r="C28">
            <v>126356711829.53</v>
          </cell>
        </row>
        <row r="45">
          <cell r="B45" t="str">
            <v>Apropiación</v>
          </cell>
        </row>
        <row r="46">
          <cell r="A46" t="str">
            <v>Gastos de personal</v>
          </cell>
          <cell r="B46">
            <v>870114000000</v>
          </cell>
        </row>
        <row r="47">
          <cell r="A47" t="str">
            <v>Adquisición de bienes y servicios</v>
          </cell>
          <cell r="B47">
            <v>64629996000</v>
          </cell>
        </row>
        <row r="48">
          <cell r="A48" t="str">
            <v>Transferencias corrientes</v>
          </cell>
          <cell r="B48">
            <v>26588864000</v>
          </cell>
        </row>
        <row r="49">
          <cell r="A49" t="str">
            <v>Disminución de pasivos</v>
          </cell>
          <cell r="B49">
            <v>2202000000</v>
          </cell>
        </row>
        <row r="50">
          <cell r="A50" t="str">
            <v>Tributos, multas, sanciones e intereses</v>
          </cell>
          <cell r="B50">
            <v>7565220000</v>
          </cell>
        </row>
        <row r="67">
          <cell r="B67" t="str">
            <v>Apropiación</v>
          </cell>
        </row>
        <row r="68">
          <cell r="A68" t="str">
            <v>Fortalecimiento de la gestión tecnológica</v>
          </cell>
          <cell r="B68">
            <v>43650022069</v>
          </cell>
        </row>
        <row r="69">
          <cell r="A69" t="str">
            <v>Fortalecimiento de la prestacion de servicios MIPG</v>
          </cell>
          <cell r="B69">
            <v>35239364103</v>
          </cell>
        </row>
        <row r="70">
          <cell r="A70" t="str">
            <v>Fortalecimiento de la infraestructura física</v>
          </cell>
          <cell r="B70">
            <v>64456222641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showGridLines="0" topLeftCell="T11" workbookViewId="0">
      <selection activeCell="AH21" sqref="AH21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9" width="18.85546875" customWidth="1"/>
    <col min="30" max="30" width="8.7109375" style="13" customWidth="1"/>
    <col min="31" max="31" width="7.5703125" style="13" customWidth="1"/>
  </cols>
  <sheetData>
    <row r="1" spans="1:31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9" t="s">
        <v>1</v>
      </c>
      <c r="AE1" s="9" t="s">
        <v>1</v>
      </c>
    </row>
    <row r="2" spans="1:31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9" t="s">
        <v>1</v>
      </c>
      <c r="AE2" s="9" t="s">
        <v>1</v>
      </c>
    </row>
    <row r="3" spans="1:31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2" t="s">
        <v>1</v>
      </c>
      <c r="AC3" s="2" t="s">
        <v>1</v>
      </c>
      <c r="AD3" s="9" t="s">
        <v>1</v>
      </c>
      <c r="AE3" s="9" t="s">
        <v>1</v>
      </c>
    </row>
    <row r="4" spans="1:31" ht="60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1" t="s">
        <v>97</v>
      </c>
      <c r="AC4" s="1" t="s">
        <v>98</v>
      </c>
      <c r="AD4" s="10" t="s">
        <v>99</v>
      </c>
      <c r="AE4" s="10" t="s">
        <v>100</v>
      </c>
    </row>
    <row r="5" spans="1:31" ht="22.5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390480000000</v>
      </c>
      <c r="R5" s="6">
        <v>89928000000</v>
      </c>
      <c r="S5" s="6">
        <v>193000000</v>
      </c>
      <c r="T5" s="6">
        <v>480215000000</v>
      </c>
      <c r="U5" s="6">
        <v>0</v>
      </c>
      <c r="V5" s="6">
        <v>465006582265.29999</v>
      </c>
      <c r="W5" s="6">
        <v>15208417734.700001</v>
      </c>
      <c r="X5" s="6">
        <v>465006582265.29999</v>
      </c>
      <c r="Y5" s="6">
        <v>465006582265.29999</v>
      </c>
      <c r="Z5" s="6">
        <v>465006582265.29999</v>
      </c>
      <c r="AA5" s="6">
        <v>465006582265.29999</v>
      </c>
      <c r="AB5" s="6">
        <f>+X5-Y5</f>
        <v>0</v>
      </c>
      <c r="AC5" s="6">
        <f>+Y5-AA5</f>
        <v>0</v>
      </c>
      <c r="AD5" s="11">
        <f>+X5/T5*100</f>
        <v>96.832998191497552</v>
      </c>
      <c r="AE5" s="11">
        <f>+AB5/T5*100</f>
        <v>0</v>
      </c>
    </row>
    <row r="6" spans="1:31" ht="22.5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176467000000</v>
      </c>
      <c r="R6" s="6">
        <v>20179000000</v>
      </c>
      <c r="S6" s="6">
        <v>8160000000</v>
      </c>
      <c r="T6" s="6">
        <v>188486000000</v>
      </c>
      <c r="U6" s="6">
        <v>0</v>
      </c>
      <c r="V6" s="6">
        <v>171282792384</v>
      </c>
      <c r="W6" s="6">
        <v>17203207616</v>
      </c>
      <c r="X6" s="6">
        <v>171282792384</v>
      </c>
      <c r="Y6" s="6">
        <v>171282792384</v>
      </c>
      <c r="Z6" s="6">
        <v>171282792384</v>
      </c>
      <c r="AA6" s="6">
        <v>171282792384</v>
      </c>
      <c r="AB6" s="6">
        <f t="shared" ref="AB6:AB26" si="0">+X6-Y6</f>
        <v>0</v>
      </c>
      <c r="AC6" s="6">
        <f t="shared" ref="AC6:AC26" si="1">+Y6-AA6</f>
        <v>0</v>
      </c>
      <c r="AD6" s="11">
        <f t="shared" ref="AD6:AD26" si="2">+X6/T6*100</f>
        <v>90.872952041000389</v>
      </c>
      <c r="AE6" s="11">
        <f t="shared" ref="AE6:AE26" si="3">+AB6/T6*100</f>
        <v>0</v>
      </c>
    </row>
    <row r="7" spans="1:31" ht="33.75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173782000000</v>
      </c>
      <c r="R7" s="6">
        <v>27631000000</v>
      </c>
      <c r="S7" s="6">
        <v>0</v>
      </c>
      <c r="T7" s="6">
        <v>201413000000</v>
      </c>
      <c r="U7" s="6">
        <v>0</v>
      </c>
      <c r="V7" s="6">
        <v>198966072220.70001</v>
      </c>
      <c r="W7" s="6">
        <v>2446927779.3000002</v>
      </c>
      <c r="X7" s="6">
        <v>198966072220.70001</v>
      </c>
      <c r="Y7" s="6">
        <v>198966072220.70001</v>
      </c>
      <c r="Z7" s="6">
        <v>198958896081.70001</v>
      </c>
      <c r="AA7" s="6">
        <v>198958896081.70001</v>
      </c>
      <c r="AB7" s="6">
        <f t="shared" si="0"/>
        <v>0</v>
      </c>
      <c r="AC7" s="6">
        <f t="shared" si="1"/>
        <v>7176139</v>
      </c>
      <c r="AD7" s="11">
        <f t="shared" si="2"/>
        <v>98.785119242898929</v>
      </c>
      <c r="AE7" s="11">
        <f t="shared" si="3"/>
        <v>0</v>
      </c>
    </row>
    <row r="8" spans="1:31" ht="33.75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95446000000</v>
      </c>
      <c r="R8" s="6">
        <v>0</v>
      </c>
      <c r="S8" s="6">
        <v>95446000000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f t="shared" si="0"/>
        <v>0</v>
      </c>
      <c r="AC8" s="6">
        <f t="shared" si="1"/>
        <v>0</v>
      </c>
      <c r="AD8" s="11">
        <v>0</v>
      </c>
      <c r="AE8" s="11">
        <v>0</v>
      </c>
    </row>
    <row r="9" spans="1:31" ht="22.5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43138168000</v>
      </c>
      <c r="R9" s="6">
        <v>21670600000</v>
      </c>
      <c r="S9" s="6">
        <v>178772000</v>
      </c>
      <c r="T9" s="6">
        <v>64629996000</v>
      </c>
      <c r="U9" s="6">
        <v>0</v>
      </c>
      <c r="V9" s="6">
        <v>62654840122</v>
      </c>
      <c r="W9" s="6">
        <v>1975155878</v>
      </c>
      <c r="X9" s="6">
        <v>62626620131.849998</v>
      </c>
      <c r="Y9" s="6">
        <v>59436568442.779999</v>
      </c>
      <c r="Z9" s="6">
        <v>59278530303.160004</v>
      </c>
      <c r="AA9" s="6">
        <v>59278530303.160004</v>
      </c>
      <c r="AB9" s="6">
        <f t="shared" si="0"/>
        <v>3190051689.0699997</v>
      </c>
      <c r="AC9" s="6">
        <f t="shared" si="1"/>
        <v>158038139.61999512</v>
      </c>
      <c r="AD9" s="11">
        <f t="shared" si="2"/>
        <v>96.900238291597603</v>
      </c>
      <c r="AE9" s="11">
        <f t="shared" si="3"/>
        <v>4.9358686159751581</v>
      </c>
    </row>
    <row r="10" spans="1:31" ht="33.75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46</v>
      </c>
      <c r="G10" s="3" t="s">
        <v>37</v>
      </c>
      <c r="H10" s="3" t="s">
        <v>54</v>
      </c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55</v>
      </c>
      <c r="Q10" s="6">
        <v>310464000</v>
      </c>
      <c r="R10" s="6">
        <v>0</v>
      </c>
      <c r="S10" s="6">
        <v>0</v>
      </c>
      <c r="T10" s="6">
        <v>310464000</v>
      </c>
      <c r="U10" s="6">
        <v>0</v>
      </c>
      <c r="V10" s="6">
        <v>310464000</v>
      </c>
      <c r="W10" s="6">
        <v>0</v>
      </c>
      <c r="X10" s="6">
        <v>310464000</v>
      </c>
      <c r="Y10" s="6">
        <v>310464000</v>
      </c>
      <c r="Z10" s="6">
        <v>310464000</v>
      </c>
      <c r="AA10" s="6">
        <v>310464000</v>
      </c>
      <c r="AB10" s="6">
        <f t="shared" si="0"/>
        <v>0</v>
      </c>
      <c r="AC10" s="6">
        <f t="shared" si="1"/>
        <v>0</v>
      </c>
      <c r="AD10" s="11">
        <f t="shared" si="2"/>
        <v>100</v>
      </c>
      <c r="AE10" s="11">
        <f t="shared" si="3"/>
        <v>0</v>
      </c>
    </row>
    <row r="11" spans="1:31" ht="33.75" x14ac:dyDescent="0.25">
      <c r="A11" s="3" t="s">
        <v>33</v>
      </c>
      <c r="B11" s="4" t="s">
        <v>34</v>
      </c>
      <c r="C11" s="5" t="s">
        <v>56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57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58</v>
      </c>
      <c r="Q11" s="6">
        <v>1974000000</v>
      </c>
      <c r="R11" s="6">
        <v>793000000</v>
      </c>
      <c r="S11" s="6">
        <v>0</v>
      </c>
      <c r="T11" s="6">
        <v>2767000000</v>
      </c>
      <c r="U11" s="6">
        <v>0</v>
      </c>
      <c r="V11" s="6">
        <v>1753564480</v>
      </c>
      <c r="W11" s="6">
        <v>1013435520</v>
      </c>
      <c r="X11" s="6">
        <v>1753564480</v>
      </c>
      <c r="Y11" s="6">
        <v>1753564480</v>
      </c>
      <c r="Z11" s="6">
        <v>1753564480</v>
      </c>
      <c r="AA11" s="6">
        <v>1753564480</v>
      </c>
      <c r="AB11" s="6">
        <f t="shared" si="0"/>
        <v>0</v>
      </c>
      <c r="AC11" s="6">
        <f t="shared" si="1"/>
        <v>0</v>
      </c>
      <c r="AD11" s="11">
        <f t="shared" si="2"/>
        <v>63.374213227322009</v>
      </c>
      <c r="AE11" s="11">
        <f t="shared" si="3"/>
        <v>0</v>
      </c>
    </row>
    <row r="12" spans="1:31" ht="22.5" x14ac:dyDescent="0.25">
      <c r="A12" s="3" t="s">
        <v>33</v>
      </c>
      <c r="B12" s="4" t="s">
        <v>34</v>
      </c>
      <c r="C12" s="5" t="s">
        <v>59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60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61</v>
      </c>
      <c r="Q12" s="6">
        <v>40000000</v>
      </c>
      <c r="R12" s="6">
        <v>0</v>
      </c>
      <c r="S12" s="6">
        <v>33600000</v>
      </c>
      <c r="T12" s="6">
        <v>6400000</v>
      </c>
      <c r="U12" s="6">
        <v>0</v>
      </c>
      <c r="V12" s="6">
        <v>6400000</v>
      </c>
      <c r="W12" s="6">
        <v>0</v>
      </c>
      <c r="X12" s="6">
        <v>6400000</v>
      </c>
      <c r="Y12" s="6">
        <v>6400000</v>
      </c>
      <c r="Z12" s="6">
        <v>6400000</v>
      </c>
      <c r="AA12" s="6">
        <v>6400000</v>
      </c>
      <c r="AB12" s="6">
        <f t="shared" si="0"/>
        <v>0</v>
      </c>
      <c r="AC12" s="6">
        <f t="shared" si="1"/>
        <v>0</v>
      </c>
      <c r="AD12" s="11">
        <f t="shared" si="2"/>
        <v>100</v>
      </c>
      <c r="AE12" s="11">
        <f t="shared" si="3"/>
        <v>0</v>
      </c>
    </row>
    <row r="13" spans="1:31" ht="22.5" x14ac:dyDescent="0.25">
      <c r="A13" s="3" t="s">
        <v>33</v>
      </c>
      <c r="B13" s="4" t="s">
        <v>34</v>
      </c>
      <c r="C13" s="5" t="s">
        <v>62</v>
      </c>
      <c r="D13" s="3" t="s">
        <v>36</v>
      </c>
      <c r="E13" s="3" t="s">
        <v>46</v>
      </c>
      <c r="F13" s="3" t="s">
        <v>39</v>
      </c>
      <c r="G13" s="3"/>
      <c r="H13" s="3"/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23505000000</v>
      </c>
      <c r="R13" s="6">
        <v>0</v>
      </c>
      <c r="S13" s="6">
        <v>0</v>
      </c>
      <c r="T13" s="6">
        <v>23505000000</v>
      </c>
      <c r="U13" s="6">
        <v>0</v>
      </c>
      <c r="V13" s="6">
        <v>18096872655</v>
      </c>
      <c r="W13" s="6">
        <v>5408127345</v>
      </c>
      <c r="X13" s="6">
        <v>18096872655</v>
      </c>
      <c r="Y13" s="6">
        <v>17122391230</v>
      </c>
      <c r="Z13" s="6">
        <v>16983318722</v>
      </c>
      <c r="AA13" s="6">
        <v>16983318722</v>
      </c>
      <c r="AB13" s="6">
        <f t="shared" si="0"/>
        <v>974481425</v>
      </c>
      <c r="AC13" s="6">
        <f t="shared" si="1"/>
        <v>139072508</v>
      </c>
      <c r="AD13" s="11">
        <f t="shared" si="2"/>
        <v>76.991587555839175</v>
      </c>
      <c r="AE13" s="11">
        <f t="shared" si="3"/>
        <v>4.1458473728993832</v>
      </c>
    </row>
    <row r="14" spans="1:31" ht="22.5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65</v>
      </c>
      <c r="F14" s="3" t="s">
        <v>37</v>
      </c>
      <c r="G14" s="3"/>
      <c r="H14" s="3"/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2202000000</v>
      </c>
      <c r="R14" s="6">
        <v>0</v>
      </c>
      <c r="S14" s="6">
        <v>0</v>
      </c>
      <c r="T14" s="6">
        <v>2202000000</v>
      </c>
      <c r="U14" s="6">
        <v>0</v>
      </c>
      <c r="V14" s="6">
        <v>1480157924</v>
      </c>
      <c r="W14" s="6">
        <v>721842076</v>
      </c>
      <c r="X14" s="6">
        <v>1480157924</v>
      </c>
      <c r="Y14" s="6">
        <v>1480157924</v>
      </c>
      <c r="Z14" s="6">
        <v>1480157924</v>
      </c>
      <c r="AA14" s="6">
        <v>1480157924</v>
      </c>
      <c r="AB14" s="6">
        <f t="shared" si="0"/>
        <v>0</v>
      </c>
      <c r="AC14" s="6">
        <f t="shared" si="1"/>
        <v>0</v>
      </c>
      <c r="AD14" s="11">
        <f t="shared" si="2"/>
        <v>67.218797638510438</v>
      </c>
      <c r="AE14" s="11">
        <f t="shared" si="3"/>
        <v>0</v>
      </c>
    </row>
    <row r="15" spans="1:31" ht="22.5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68</v>
      </c>
      <c r="F15" s="3" t="s">
        <v>37</v>
      </c>
      <c r="G15" s="3"/>
      <c r="H15" s="3"/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1086000000</v>
      </c>
      <c r="R15" s="6">
        <v>160000000</v>
      </c>
      <c r="S15" s="6">
        <v>6500000</v>
      </c>
      <c r="T15" s="6">
        <v>1239500000</v>
      </c>
      <c r="U15" s="6">
        <v>0</v>
      </c>
      <c r="V15" s="6">
        <v>1215709235.1400001</v>
      </c>
      <c r="W15" s="6">
        <v>23790764.859999999</v>
      </c>
      <c r="X15" s="6">
        <v>1215709235.1400001</v>
      </c>
      <c r="Y15" s="6">
        <v>1215709235.1400001</v>
      </c>
      <c r="Z15" s="6">
        <v>1215709235.1400001</v>
      </c>
      <c r="AA15" s="6">
        <v>1215709235.1400001</v>
      </c>
      <c r="AB15" s="6">
        <f t="shared" si="0"/>
        <v>0</v>
      </c>
      <c r="AC15" s="6">
        <f t="shared" si="1"/>
        <v>0</v>
      </c>
      <c r="AD15" s="11">
        <f t="shared" si="2"/>
        <v>98.080615985478019</v>
      </c>
      <c r="AE15" s="11">
        <f t="shared" si="3"/>
        <v>0</v>
      </c>
    </row>
    <row r="16" spans="1:31" ht="22.5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68</v>
      </c>
      <c r="F16" s="3" t="s">
        <v>46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71</v>
      </c>
      <c r="Q16" s="6">
        <v>8448000</v>
      </c>
      <c r="R16" s="6">
        <v>25272000</v>
      </c>
      <c r="S16" s="6">
        <v>0</v>
      </c>
      <c r="T16" s="6">
        <v>33720000</v>
      </c>
      <c r="U16" s="6">
        <v>0</v>
      </c>
      <c r="V16" s="6">
        <v>28361737.920000002</v>
      </c>
      <c r="W16" s="6">
        <v>5358262.08</v>
      </c>
      <c r="X16" s="6">
        <v>25406645.920000002</v>
      </c>
      <c r="Y16" s="6">
        <v>25406645.920000002</v>
      </c>
      <c r="Z16" s="6">
        <v>25406645.920000002</v>
      </c>
      <c r="AA16" s="6">
        <v>25406645.920000002</v>
      </c>
      <c r="AB16" s="6">
        <f t="shared" si="0"/>
        <v>0</v>
      </c>
      <c r="AC16" s="6">
        <f t="shared" si="1"/>
        <v>0</v>
      </c>
      <c r="AD16" s="11">
        <f t="shared" si="2"/>
        <v>75.345925029655987</v>
      </c>
      <c r="AE16" s="11">
        <f t="shared" si="3"/>
        <v>0</v>
      </c>
    </row>
    <row r="17" spans="1:31" ht="22.5" x14ac:dyDescent="0.25">
      <c r="A17" s="3" t="s">
        <v>33</v>
      </c>
      <c r="B17" s="4" t="s">
        <v>34</v>
      </c>
      <c r="C17" s="5" t="s">
        <v>72</v>
      </c>
      <c r="D17" s="3" t="s">
        <v>36</v>
      </c>
      <c r="E17" s="3" t="s">
        <v>68</v>
      </c>
      <c r="F17" s="3" t="s">
        <v>49</v>
      </c>
      <c r="G17" s="3" t="s">
        <v>37</v>
      </c>
      <c r="H17" s="3"/>
      <c r="I17" s="3"/>
      <c r="J17" s="3"/>
      <c r="K17" s="3"/>
      <c r="L17" s="3"/>
      <c r="M17" s="3" t="s">
        <v>38</v>
      </c>
      <c r="N17" s="3" t="s">
        <v>73</v>
      </c>
      <c r="O17" s="3" t="s">
        <v>74</v>
      </c>
      <c r="P17" s="4" t="s">
        <v>75</v>
      </c>
      <c r="Q17" s="6">
        <v>2492000000</v>
      </c>
      <c r="R17" s="6">
        <v>0</v>
      </c>
      <c r="S17" s="6">
        <v>0</v>
      </c>
      <c r="T17" s="6">
        <v>2492000000</v>
      </c>
      <c r="U17" s="6">
        <v>0</v>
      </c>
      <c r="V17" s="6">
        <v>1929376203</v>
      </c>
      <c r="W17" s="6">
        <v>562623797</v>
      </c>
      <c r="X17" s="6">
        <v>1929376203</v>
      </c>
      <c r="Y17" s="6">
        <v>1929376203</v>
      </c>
      <c r="Z17" s="6">
        <v>1929376203</v>
      </c>
      <c r="AA17" s="6">
        <v>1929376203</v>
      </c>
      <c r="AB17" s="6">
        <f t="shared" si="0"/>
        <v>0</v>
      </c>
      <c r="AC17" s="6">
        <f t="shared" si="1"/>
        <v>0</v>
      </c>
      <c r="AD17" s="11">
        <f t="shared" si="2"/>
        <v>77.422801083467093</v>
      </c>
      <c r="AE17" s="11">
        <f t="shared" si="3"/>
        <v>0</v>
      </c>
    </row>
    <row r="18" spans="1:31" ht="22.5" x14ac:dyDescent="0.25">
      <c r="A18" s="3" t="s">
        <v>33</v>
      </c>
      <c r="B18" s="4" t="s">
        <v>34</v>
      </c>
      <c r="C18" s="5" t="s">
        <v>76</v>
      </c>
      <c r="D18" s="3" t="s">
        <v>36</v>
      </c>
      <c r="E18" s="3" t="s">
        <v>68</v>
      </c>
      <c r="F18" s="3" t="s">
        <v>49</v>
      </c>
      <c r="G18" s="3" t="s">
        <v>49</v>
      </c>
      <c r="H18" s="3"/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77</v>
      </c>
      <c r="Q18" s="6">
        <v>30000000</v>
      </c>
      <c r="R18" s="6">
        <v>0</v>
      </c>
      <c r="S18" s="6">
        <v>30000000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f t="shared" si="0"/>
        <v>0</v>
      </c>
      <c r="AC18" s="6">
        <f t="shared" si="1"/>
        <v>0</v>
      </c>
      <c r="AD18" s="11">
        <v>0</v>
      </c>
      <c r="AE18" s="11">
        <v>0</v>
      </c>
    </row>
    <row r="19" spans="1:31" ht="22.5" x14ac:dyDescent="0.25">
      <c r="A19" s="3" t="s">
        <v>33</v>
      </c>
      <c r="B19" s="4" t="s">
        <v>34</v>
      </c>
      <c r="C19" s="5" t="s">
        <v>78</v>
      </c>
      <c r="D19" s="3" t="s">
        <v>36</v>
      </c>
      <c r="E19" s="3" t="s">
        <v>68</v>
      </c>
      <c r="F19" s="3" t="s">
        <v>79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80</v>
      </c>
      <c r="Q19" s="6">
        <v>2000000000</v>
      </c>
      <c r="R19" s="6">
        <v>1800000000</v>
      </c>
      <c r="S19" s="6">
        <v>0</v>
      </c>
      <c r="T19" s="6">
        <v>3800000000</v>
      </c>
      <c r="U19" s="6">
        <v>0</v>
      </c>
      <c r="V19" s="6">
        <v>3533870242</v>
      </c>
      <c r="W19" s="6">
        <v>266129758</v>
      </c>
      <c r="X19" s="6">
        <v>3533870242</v>
      </c>
      <c r="Y19" s="6">
        <v>3495176129</v>
      </c>
      <c r="Z19" s="6">
        <v>3495176129</v>
      </c>
      <c r="AA19" s="6">
        <v>3495176129</v>
      </c>
      <c r="AB19" s="6">
        <f t="shared" si="0"/>
        <v>38694113</v>
      </c>
      <c r="AC19" s="6">
        <f t="shared" si="1"/>
        <v>0</v>
      </c>
      <c r="AD19" s="11">
        <f t="shared" si="2"/>
        <v>92.996585315789474</v>
      </c>
      <c r="AE19" s="11">
        <f t="shared" si="3"/>
        <v>1.0182661315789474</v>
      </c>
    </row>
    <row r="20" spans="1:31" ht="22.5" x14ac:dyDescent="0.25">
      <c r="A20" s="3" t="s">
        <v>33</v>
      </c>
      <c r="B20" s="4" t="s">
        <v>34</v>
      </c>
      <c r="C20" s="5" t="s">
        <v>81</v>
      </c>
      <c r="D20" s="3" t="s">
        <v>82</v>
      </c>
      <c r="E20" s="3" t="s">
        <v>39</v>
      </c>
      <c r="F20" s="3" t="s">
        <v>49</v>
      </c>
      <c r="G20" s="3" t="s">
        <v>37</v>
      </c>
      <c r="H20" s="3"/>
      <c r="I20" s="3"/>
      <c r="J20" s="3"/>
      <c r="K20" s="3"/>
      <c r="L20" s="3"/>
      <c r="M20" s="3" t="s">
        <v>38</v>
      </c>
      <c r="N20" s="3" t="s">
        <v>73</v>
      </c>
      <c r="O20" s="3" t="s">
        <v>40</v>
      </c>
      <c r="P20" s="4" t="s">
        <v>83</v>
      </c>
      <c r="Q20" s="6">
        <v>15575907408</v>
      </c>
      <c r="R20" s="6">
        <v>0</v>
      </c>
      <c r="S20" s="6">
        <v>0</v>
      </c>
      <c r="T20" s="6">
        <v>15575907408</v>
      </c>
      <c r="U20" s="6">
        <v>0</v>
      </c>
      <c r="V20" s="6">
        <v>15575907408</v>
      </c>
      <c r="W20" s="6">
        <v>0</v>
      </c>
      <c r="X20" s="6">
        <v>15575907408</v>
      </c>
      <c r="Y20" s="6">
        <v>15575907408</v>
      </c>
      <c r="Z20" s="6">
        <v>15575907408</v>
      </c>
      <c r="AA20" s="6">
        <v>15575907408</v>
      </c>
      <c r="AB20" s="6">
        <f t="shared" si="0"/>
        <v>0</v>
      </c>
      <c r="AC20" s="6">
        <f t="shared" si="1"/>
        <v>0</v>
      </c>
      <c r="AD20" s="11">
        <f t="shared" si="2"/>
        <v>100</v>
      </c>
      <c r="AE20" s="11">
        <f t="shared" si="3"/>
        <v>0</v>
      </c>
    </row>
    <row r="21" spans="1:31" ht="56.25" x14ac:dyDescent="0.25">
      <c r="A21" s="3" t="s">
        <v>33</v>
      </c>
      <c r="B21" s="4" t="s">
        <v>34</v>
      </c>
      <c r="C21" s="5" t="s">
        <v>84</v>
      </c>
      <c r="D21" s="3" t="s">
        <v>85</v>
      </c>
      <c r="E21" s="3" t="s">
        <v>86</v>
      </c>
      <c r="F21" s="3" t="s">
        <v>87</v>
      </c>
      <c r="G21" s="3" t="s">
        <v>88</v>
      </c>
      <c r="H21" s="3"/>
      <c r="I21" s="3"/>
      <c r="J21" s="3"/>
      <c r="K21" s="3"/>
      <c r="L21" s="3"/>
      <c r="M21" s="3" t="s">
        <v>38</v>
      </c>
      <c r="N21" s="3" t="s">
        <v>73</v>
      </c>
      <c r="O21" s="3" t="s">
        <v>40</v>
      </c>
      <c r="P21" s="4" t="s">
        <v>89</v>
      </c>
      <c r="Q21" s="6">
        <v>30405269427</v>
      </c>
      <c r="R21" s="6">
        <v>13244752642</v>
      </c>
      <c r="S21" s="6">
        <v>6000000000</v>
      </c>
      <c r="T21" s="6">
        <v>37650022069</v>
      </c>
      <c r="U21" s="6">
        <v>0</v>
      </c>
      <c r="V21" s="6">
        <v>37464707657.650002</v>
      </c>
      <c r="W21" s="6">
        <v>185314411.34999999</v>
      </c>
      <c r="X21" s="6">
        <v>37464707657.650002</v>
      </c>
      <c r="Y21" s="6">
        <v>31531004371.139999</v>
      </c>
      <c r="Z21" s="6">
        <v>31513702096.529999</v>
      </c>
      <c r="AA21" s="6">
        <v>31513702096.529999</v>
      </c>
      <c r="AB21" s="6">
        <f t="shared" si="0"/>
        <v>5933703286.5100021</v>
      </c>
      <c r="AC21" s="6">
        <f t="shared" si="1"/>
        <v>17302274.61000061</v>
      </c>
      <c r="AD21" s="11">
        <f t="shared" si="2"/>
        <v>99.507797336717687</v>
      </c>
      <c r="AE21" s="11">
        <f t="shared" si="3"/>
        <v>15.760158853653506</v>
      </c>
    </row>
    <row r="22" spans="1:31" ht="56.25" x14ac:dyDescent="0.25">
      <c r="A22" s="3" t="s">
        <v>33</v>
      </c>
      <c r="B22" s="4" t="s">
        <v>34</v>
      </c>
      <c r="C22" s="5" t="s">
        <v>84</v>
      </c>
      <c r="D22" s="3" t="s">
        <v>85</v>
      </c>
      <c r="E22" s="3" t="s">
        <v>86</v>
      </c>
      <c r="F22" s="3" t="s">
        <v>87</v>
      </c>
      <c r="G22" s="3" t="s">
        <v>88</v>
      </c>
      <c r="H22" s="3"/>
      <c r="I22" s="3"/>
      <c r="J22" s="3"/>
      <c r="K22" s="3"/>
      <c r="L22" s="3"/>
      <c r="M22" s="3" t="s">
        <v>38</v>
      </c>
      <c r="N22" s="3" t="s">
        <v>90</v>
      </c>
      <c r="O22" s="3" t="s">
        <v>40</v>
      </c>
      <c r="P22" s="4" t="s">
        <v>89</v>
      </c>
      <c r="Q22" s="6">
        <v>0</v>
      </c>
      <c r="R22" s="6">
        <v>6000000000</v>
      </c>
      <c r="S22" s="6">
        <v>0</v>
      </c>
      <c r="T22" s="6">
        <v>6000000000</v>
      </c>
      <c r="U22" s="6">
        <v>0</v>
      </c>
      <c r="V22" s="6">
        <v>5685844606.2700005</v>
      </c>
      <c r="W22" s="6">
        <v>314155393.73000002</v>
      </c>
      <c r="X22" s="6">
        <v>5685844606.2700005</v>
      </c>
      <c r="Y22" s="6">
        <v>5685844606.2700005</v>
      </c>
      <c r="Z22" s="6">
        <v>5685844606.2700005</v>
      </c>
      <c r="AA22" s="6">
        <v>5685844606.2700005</v>
      </c>
      <c r="AB22" s="6">
        <f t="shared" si="0"/>
        <v>0</v>
      </c>
      <c r="AC22" s="6">
        <f t="shared" si="1"/>
        <v>0</v>
      </c>
      <c r="AD22" s="11">
        <f t="shared" si="2"/>
        <v>94.764076771166671</v>
      </c>
      <c r="AE22" s="11">
        <f t="shared" si="3"/>
        <v>0</v>
      </c>
    </row>
    <row r="23" spans="1:31" ht="56.25" x14ac:dyDescent="0.25">
      <c r="A23" s="3" t="s">
        <v>33</v>
      </c>
      <c r="B23" s="4" t="s">
        <v>34</v>
      </c>
      <c r="C23" s="5" t="s">
        <v>91</v>
      </c>
      <c r="D23" s="3" t="s">
        <v>85</v>
      </c>
      <c r="E23" s="3" t="s">
        <v>86</v>
      </c>
      <c r="F23" s="3" t="s">
        <v>87</v>
      </c>
      <c r="G23" s="3" t="s">
        <v>92</v>
      </c>
      <c r="H23" s="3"/>
      <c r="I23" s="3"/>
      <c r="J23" s="3"/>
      <c r="K23" s="3"/>
      <c r="L23" s="3"/>
      <c r="M23" s="3" t="s">
        <v>38</v>
      </c>
      <c r="N23" s="3" t="s">
        <v>73</v>
      </c>
      <c r="O23" s="3" t="s">
        <v>40</v>
      </c>
      <c r="P23" s="4" t="s">
        <v>93</v>
      </c>
      <c r="Q23" s="6">
        <v>35239364103</v>
      </c>
      <c r="R23" s="6">
        <v>0</v>
      </c>
      <c r="S23" s="6">
        <v>19000000000</v>
      </c>
      <c r="T23" s="6">
        <v>16239364103</v>
      </c>
      <c r="U23" s="6">
        <v>0</v>
      </c>
      <c r="V23" s="6">
        <v>14691252418.049999</v>
      </c>
      <c r="W23" s="6">
        <v>1548111684.95</v>
      </c>
      <c r="X23" s="6">
        <v>14536077938.049999</v>
      </c>
      <c r="Y23" s="6">
        <v>6100195532.96</v>
      </c>
      <c r="Z23" s="6">
        <v>6100195532.96</v>
      </c>
      <c r="AA23" s="6">
        <v>6100195532.96</v>
      </c>
      <c r="AB23" s="6">
        <f t="shared" si="0"/>
        <v>8435882405.0899992</v>
      </c>
      <c r="AC23" s="6">
        <f t="shared" si="1"/>
        <v>0</v>
      </c>
      <c r="AD23" s="11">
        <f t="shared" si="2"/>
        <v>89.511374003644988</v>
      </c>
      <c r="AE23" s="11">
        <f t="shared" si="3"/>
        <v>51.947122754219087</v>
      </c>
    </row>
    <row r="24" spans="1:31" ht="56.25" x14ac:dyDescent="0.25">
      <c r="A24" s="3" t="s">
        <v>33</v>
      </c>
      <c r="B24" s="4" t="s">
        <v>34</v>
      </c>
      <c r="C24" s="5" t="s">
        <v>91</v>
      </c>
      <c r="D24" s="3" t="s">
        <v>85</v>
      </c>
      <c r="E24" s="3" t="s">
        <v>86</v>
      </c>
      <c r="F24" s="3" t="s">
        <v>87</v>
      </c>
      <c r="G24" s="3" t="s">
        <v>92</v>
      </c>
      <c r="H24" s="3"/>
      <c r="I24" s="3"/>
      <c r="J24" s="3"/>
      <c r="K24" s="3"/>
      <c r="L24" s="3"/>
      <c r="M24" s="3" t="s">
        <v>38</v>
      </c>
      <c r="N24" s="3" t="s">
        <v>90</v>
      </c>
      <c r="O24" s="3" t="s">
        <v>40</v>
      </c>
      <c r="P24" s="4" t="s">
        <v>93</v>
      </c>
      <c r="Q24" s="6">
        <v>0</v>
      </c>
      <c r="R24" s="6">
        <v>19000000000</v>
      </c>
      <c r="S24" s="6">
        <v>0</v>
      </c>
      <c r="T24" s="6">
        <v>19000000000</v>
      </c>
      <c r="U24" s="6">
        <v>0</v>
      </c>
      <c r="V24" s="6">
        <v>5825050076.7600002</v>
      </c>
      <c r="W24" s="6">
        <v>13174949923.24</v>
      </c>
      <c r="X24" s="6">
        <v>5825050076.7600002</v>
      </c>
      <c r="Y24" s="6">
        <v>3875557865.98</v>
      </c>
      <c r="Z24" s="6">
        <v>3837557865.98</v>
      </c>
      <c r="AA24" s="6">
        <v>3837557865.98</v>
      </c>
      <c r="AB24" s="6">
        <f t="shared" si="0"/>
        <v>1949492210.7800002</v>
      </c>
      <c r="AC24" s="6">
        <f t="shared" si="1"/>
        <v>38000000</v>
      </c>
      <c r="AD24" s="11">
        <f t="shared" si="2"/>
        <v>30.658158298736844</v>
      </c>
      <c r="AE24" s="11">
        <f t="shared" si="3"/>
        <v>10.260485319894737</v>
      </c>
    </row>
    <row r="25" spans="1:31" ht="33.75" x14ac:dyDescent="0.25">
      <c r="A25" s="3" t="s">
        <v>33</v>
      </c>
      <c r="B25" s="4" t="s">
        <v>34</v>
      </c>
      <c r="C25" s="5" t="s">
        <v>94</v>
      </c>
      <c r="D25" s="3" t="s">
        <v>85</v>
      </c>
      <c r="E25" s="3" t="s">
        <v>86</v>
      </c>
      <c r="F25" s="3" t="s">
        <v>87</v>
      </c>
      <c r="G25" s="3" t="s">
        <v>95</v>
      </c>
      <c r="H25" s="3"/>
      <c r="I25" s="3"/>
      <c r="J25" s="3"/>
      <c r="K25" s="3"/>
      <c r="L25" s="3"/>
      <c r="M25" s="3" t="s">
        <v>38</v>
      </c>
      <c r="N25" s="3" t="s">
        <v>73</v>
      </c>
      <c r="O25" s="3" t="s">
        <v>40</v>
      </c>
      <c r="P25" s="4" t="s">
        <v>96</v>
      </c>
      <c r="Q25" s="6">
        <v>77700975283</v>
      </c>
      <c r="R25" s="6">
        <v>0</v>
      </c>
      <c r="S25" s="6">
        <v>13244752642</v>
      </c>
      <c r="T25" s="6">
        <v>64456222641</v>
      </c>
      <c r="U25" s="6">
        <v>0</v>
      </c>
      <c r="V25" s="6">
        <v>63177359085.849998</v>
      </c>
      <c r="W25" s="6">
        <v>1278863555.1500001</v>
      </c>
      <c r="X25" s="6">
        <v>62845031550.800003</v>
      </c>
      <c r="Y25" s="6">
        <v>25821805179.610001</v>
      </c>
      <c r="Z25" s="6">
        <v>25678096428.970001</v>
      </c>
      <c r="AA25" s="6">
        <v>25678096428.970001</v>
      </c>
      <c r="AB25" s="6">
        <f t="shared" si="0"/>
        <v>37023226371.190002</v>
      </c>
      <c r="AC25" s="6">
        <f t="shared" si="1"/>
        <v>143708750.63999939</v>
      </c>
      <c r="AD25" s="11">
        <f t="shared" si="2"/>
        <v>97.500332746500206</v>
      </c>
      <c r="AE25" s="11">
        <f t="shared" si="3"/>
        <v>57.439336117161602</v>
      </c>
    </row>
    <row r="26" spans="1:31" x14ac:dyDescent="0.25">
      <c r="A26" s="3" t="s">
        <v>1</v>
      </c>
      <c r="B26" s="4" t="s">
        <v>1</v>
      </c>
      <c r="C26" s="5" t="s">
        <v>1</v>
      </c>
      <c r="D26" s="3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3" t="s">
        <v>1</v>
      </c>
      <c r="O26" s="3" t="s">
        <v>1</v>
      </c>
      <c r="P26" s="4" t="s">
        <v>1</v>
      </c>
      <c r="Q26" s="6">
        <v>1071882596221</v>
      </c>
      <c r="R26" s="6">
        <v>200431624642</v>
      </c>
      <c r="S26" s="6">
        <v>142292624642</v>
      </c>
      <c r="T26" s="6">
        <v>1130021596221</v>
      </c>
      <c r="U26" s="6">
        <v>0</v>
      </c>
      <c r="V26" s="6">
        <v>1068685184721.64</v>
      </c>
      <c r="W26" s="6">
        <v>61336411499.360001</v>
      </c>
      <c r="X26" s="6">
        <v>1068166507624.4399</v>
      </c>
      <c r="Y26" s="6">
        <v>1010620976123.8</v>
      </c>
      <c r="Z26" s="6">
        <v>1010117678311.9301</v>
      </c>
      <c r="AA26" s="6">
        <v>1010117678311.9301</v>
      </c>
      <c r="AB26" s="6">
        <f t="shared" si="0"/>
        <v>57545531500.639893</v>
      </c>
      <c r="AC26" s="6">
        <f t="shared" si="1"/>
        <v>503297811.86999512</v>
      </c>
      <c r="AD26" s="11">
        <f t="shared" si="2"/>
        <v>94.52620296785345</v>
      </c>
      <c r="AE26" s="11">
        <f t="shared" si="3"/>
        <v>5.0924275866127449</v>
      </c>
    </row>
    <row r="27" spans="1:31" x14ac:dyDescent="0.25">
      <c r="A27" s="3" t="s">
        <v>1</v>
      </c>
      <c r="B27" s="7" t="s">
        <v>1</v>
      </c>
      <c r="C27" s="5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  <c r="P27" s="4" t="s">
        <v>1</v>
      </c>
      <c r="Q27" s="8" t="s">
        <v>1</v>
      </c>
      <c r="R27" s="8" t="s">
        <v>1</v>
      </c>
      <c r="S27" s="8" t="s">
        <v>1</v>
      </c>
      <c r="T27" s="8" t="s">
        <v>1</v>
      </c>
      <c r="U27" s="8" t="s">
        <v>1</v>
      </c>
      <c r="V27" s="8" t="s">
        <v>1</v>
      </c>
      <c r="W27" s="8" t="s">
        <v>1</v>
      </c>
      <c r="X27" s="8" t="s">
        <v>1</v>
      </c>
      <c r="Y27" s="8" t="s">
        <v>1</v>
      </c>
      <c r="Z27" s="8" t="s">
        <v>1</v>
      </c>
      <c r="AA27" s="8" t="s">
        <v>1</v>
      </c>
      <c r="AB27" s="8" t="s">
        <v>1</v>
      </c>
      <c r="AC27" s="8" t="s">
        <v>1</v>
      </c>
      <c r="AD27" s="12" t="s">
        <v>1</v>
      </c>
      <c r="AE27" s="12" t="s">
        <v>1</v>
      </c>
    </row>
    <row r="28" spans="1:31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8D89-D584-459E-A0F1-42EE56AD9109}">
  <sheetPr>
    <pageSetUpPr fitToPage="1"/>
  </sheetPr>
  <dimension ref="A1:R34"/>
  <sheetViews>
    <sheetView showGridLines="0"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18" customWidth="1"/>
    <col min="2" max="2" width="9.5703125" style="18" customWidth="1"/>
    <col min="3" max="3" width="8" style="18" customWidth="1"/>
    <col min="4" max="4" width="9.5703125" style="18" customWidth="1"/>
    <col min="5" max="5" width="27.5703125" style="18" customWidth="1"/>
    <col min="6" max="13" width="18.85546875" style="18" customWidth="1"/>
    <col min="14" max="14" width="9.7109375" style="18" customWidth="1"/>
    <col min="15" max="17" width="18.85546875" style="18" customWidth="1"/>
    <col min="18" max="18" width="9.7109375" style="18" customWidth="1"/>
    <col min="19" max="16384" width="11.42578125" style="18"/>
  </cols>
  <sheetData>
    <row r="1" spans="1:18" x14ac:dyDescent="0.2">
      <c r="A1" s="35" t="s">
        <v>0</v>
      </c>
      <c r="B1" s="17" t="s">
        <v>1</v>
      </c>
      <c r="C1" s="36">
        <v>2023</v>
      </c>
      <c r="D1" s="17"/>
      <c r="E1" s="17" t="s">
        <v>1</v>
      </c>
      <c r="F1" s="17" t="s">
        <v>1</v>
      </c>
      <c r="G1" s="17" t="s">
        <v>1</v>
      </c>
      <c r="H1" s="17" t="s">
        <v>1</v>
      </c>
      <c r="I1" s="17" t="s">
        <v>1</v>
      </c>
      <c r="J1" s="17" t="s">
        <v>1</v>
      </c>
      <c r="K1" s="17" t="s">
        <v>1</v>
      </c>
      <c r="L1" s="17" t="s">
        <v>1</v>
      </c>
      <c r="M1" s="17" t="s">
        <v>1</v>
      </c>
      <c r="N1" s="17"/>
      <c r="O1" s="17" t="s">
        <v>1</v>
      </c>
      <c r="P1" s="17" t="s">
        <v>1</v>
      </c>
      <c r="Q1" s="17" t="s">
        <v>1</v>
      </c>
      <c r="R1" s="17"/>
    </row>
    <row r="2" spans="1:18" x14ac:dyDescent="0.2">
      <c r="A2" s="35" t="s">
        <v>111</v>
      </c>
      <c r="B2" s="17" t="s">
        <v>1</v>
      </c>
      <c r="C2" s="36" t="s">
        <v>112</v>
      </c>
      <c r="D2" s="17"/>
      <c r="E2" s="17"/>
      <c r="F2" s="17"/>
      <c r="G2" s="17" t="s">
        <v>1</v>
      </c>
      <c r="H2" s="17" t="s">
        <v>1</v>
      </c>
      <c r="I2" s="17" t="s">
        <v>1</v>
      </c>
      <c r="J2" s="17" t="s">
        <v>1</v>
      </c>
      <c r="K2" s="17" t="s">
        <v>1</v>
      </c>
      <c r="L2" s="17" t="s">
        <v>1</v>
      </c>
      <c r="M2" s="17" t="s">
        <v>1</v>
      </c>
      <c r="N2" s="17"/>
      <c r="O2" s="17" t="s">
        <v>1</v>
      </c>
      <c r="P2" s="17" t="s">
        <v>1</v>
      </c>
      <c r="Q2" s="17" t="s">
        <v>1</v>
      </c>
      <c r="R2" s="17"/>
    </row>
    <row r="3" spans="1:18" x14ac:dyDescent="0.2">
      <c r="A3" s="35" t="s">
        <v>4</v>
      </c>
      <c r="B3" s="17" t="s">
        <v>1</v>
      </c>
      <c r="C3" s="36" t="s">
        <v>113</v>
      </c>
      <c r="D3" s="17"/>
      <c r="E3" s="17" t="s">
        <v>1</v>
      </c>
      <c r="F3" s="17"/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/>
      <c r="O3" s="17" t="s">
        <v>1</v>
      </c>
      <c r="P3" s="17" t="s">
        <v>1</v>
      </c>
      <c r="Q3" s="17" t="s">
        <v>1</v>
      </c>
      <c r="R3" s="17"/>
    </row>
    <row r="4" spans="1:18" x14ac:dyDescent="0.2">
      <c r="A4" s="21" t="s">
        <v>8</v>
      </c>
      <c r="B4" s="21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 t="s">
        <v>27</v>
      </c>
      <c r="L4" s="21" t="s">
        <v>28</v>
      </c>
      <c r="M4" s="21" t="s">
        <v>29</v>
      </c>
      <c r="N4" s="21" t="s">
        <v>101</v>
      </c>
      <c r="O4" s="21" t="s">
        <v>30</v>
      </c>
      <c r="P4" s="21" t="s">
        <v>31</v>
      </c>
      <c r="Q4" s="21" t="s">
        <v>32</v>
      </c>
      <c r="R4" s="21" t="s">
        <v>101</v>
      </c>
    </row>
    <row r="5" spans="1:18" x14ac:dyDescent="0.2">
      <c r="A5" s="14" t="s">
        <v>35</v>
      </c>
      <c r="B5" s="15" t="s">
        <v>38</v>
      </c>
      <c r="C5" s="15" t="s">
        <v>39</v>
      </c>
      <c r="D5" s="15" t="s">
        <v>40</v>
      </c>
      <c r="E5" s="16" t="s">
        <v>41</v>
      </c>
      <c r="F5" s="19">
        <v>390480000000</v>
      </c>
      <c r="G5" s="19">
        <v>89928000000</v>
      </c>
      <c r="H5" s="19">
        <v>193000000</v>
      </c>
      <c r="I5" s="19">
        <v>480215000000</v>
      </c>
      <c r="J5" s="19">
        <v>0</v>
      </c>
      <c r="K5" s="19">
        <v>465006582265.29999</v>
      </c>
      <c r="L5" s="19">
        <v>15208417734.700001</v>
      </c>
      <c r="M5" s="19">
        <v>465006582265.29999</v>
      </c>
      <c r="N5" s="20">
        <f>M5/I5</f>
        <v>0.96832998191497555</v>
      </c>
      <c r="O5" s="19">
        <v>465006582265.29999</v>
      </c>
      <c r="P5" s="19">
        <v>465006582265.29999</v>
      </c>
      <c r="Q5" s="19">
        <v>465006582265.29999</v>
      </c>
      <c r="R5" s="20">
        <f>Q5/I5</f>
        <v>0.96832998191497555</v>
      </c>
    </row>
    <row r="6" spans="1:18" ht="22.5" x14ac:dyDescent="0.2">
      <c r="A6" s="14" t="s">
        <v>42</v>
      </c>
      <c r="B6" s="15" t="s">
        <v>38</v>
      </c>
      <c r="C6" s="15" t="s">
        <v>39</v>
      </c>
      <c r="D6" s="15" t="s">
        <v>40</v>
      </c>
      <c r="E6" s="16" t="s">
        <v>44</v>
      </c>
      <c r="F6" s="19">
        <v>176467000000</v>
      </c>
      <c r="G6" s="19">
        <v>20179000000</v>
      </c>
      <c r="H6" s="19">
        <v>8160000000</v>
      </c>
      <c r="I6" s="19">
        <v>188486000000</v>
      </c>
      <c r="J6" s="19">
        <v>0</v>
      </c>
      <c r="K6" s="19">
        <v>171282792384</v>
      </c>
      <c r="L6" s="19">
        <v>17203207616</v>
      </c>
      <c r="M6" s="19">
        <v>171282792384</v>
      </c>
      <c r="N6" s="20">
        <f t="shared" ref="N6:N34" si="0">M6/I6</f>
        <v>0.90872952041000388</v>
      </c>
      <c r="O6" s="19">
        <v>171282792384</v>
      </c>
      <c r="P6" s="19">
        <v>171282792384</v>
      </c>
      <c r="Q6" s="19">
        <v>171282792384</v>
      </c>
      <c r="R6" s="20">
        <f t="shared" ref="R6:R34" si="1">Q6/I6</f>
        <v>0.90872952041000388</v>
      </c>
    </row>
    <row r="7" spans="1:18" ht="33.75" x14ac:dyDescent="0.2">
      <c r="A7" s="14" t="s">
        <v>45</v>
      </c>
      <c r="B7" s="15" t="s">
        <v>38</v>
      </c>
      <c r="C7" s="15" t="s">
        <v>39</v>
      </c>
      <c r="D7" s="15" t="s">
        <v>40</v>
      </c>
      <c r="E7" s="16" t="s">
        <v>47</v>
      </c>
      <c r="F7" s="19">
        <v>173782000000</v>
      </c>
      <c r="G7" s="19">
        <v>27631000000</v>
      </c>
      <c r="H7" s="19">
        <v>0</v>
      </c>
      <c r="I7" s="19">
        <v>201413000000</v>
      </c>
      <c r="J7" s="19">
        <v>0</v>
      </c>
      <c r="K7" s="19">
        <v>198966072220.70001</v>
      </c>
      <c r="L7" s="19">
        <v>2446927779.3000002</v>
      </c>
      <c r="M7" s="19">
        <v>198966072220.70001</v>
      </c>
      <c r="N7" s="20">
        <f t="shared" si="0"/>
        <v>0.98785119242898922</v>
      </c>
      <c r="O7" s="19">
        <v>198966072220.70001</v>
      </c>
      <c r="P7" s="19">
        <v>198958896081.70001</v>
      </c>
      <c r="Q7" s="19">
        <v>198958896081.70001</v>
      </c>
      <c r="R7" s="20">
        <f t="shared" si="1"/>
        <v>0.98781556345270671</v>
      </c>
    </row>
    <row r="8" spans="1:18" ht="33.75" x14ac:dyDescent="0.2">
      <c r="A8" s="14" t="s">
        <v>48</v>
      </c>
      <c r="B8" s="15" t="s">
        <v>38</v>
      </c>
      <c r="C8" s="15" t="s">
        <v>39</v>
      </c>
      <c r="D8" s="15" t="s">
        <v>40</v>
      </c>
      <c r="E8" s="16" t="s">
        <v>50</v>
      </c>
      <c r="F8" s="19">
        <v>95446000000</v>
      </c>
      <c r="G8" s="19">
        <v>0</v>
      </c>
      <c r="H8" s="19">
        <v>95446000000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/>
      <c r="O8" s="19">
        <v>0</v>
      </c>
      <c r="P8" s="19">
        <v>0</v>
      </c>
      <c r="Q8" s="19">
        <v>0</v>
      </c>
      <c r="R8" s="20"/>
    </row>
    <row r="9" spans="1:18" x14ac:dyDescent="0.2">
      <c r="A9" s="22"/>
      <c r="B9" s="23"/>
      <c r="C9" s="23"/>
      <c r="D9" s="23"/>
      <c r="E9" s="24" t="s">
        <v>102</v>
      </c>
      <c r="F9" s="25">
        <f>SUM(F5:F8)</f>
        <v>836175000000</v>
      </c>
      <c r="G9" s="25">
        <f t="shared" ref="G9:Q9" si="2">SUM(G5:G8)</f>
        <v>137738000000</v>
      </c>
      <c r="H9" s="25">
        <f t="shared" si="2"/>
        <v>103799000000</v>
      </c>
      <c r="I9" s="25">
        <f t="shared" si="2"/>
        <v>870114000000</v>
      </c>
      <c r="J9" s="25">
        <f t="shared" si="2"/>
        <v>0</v>
      </c>
      <c r="K9" s="25">
        <f t="shared" si="2"/>
        <v>835255446870</v>
      </c>
      <c r="L9" s="25">
        <f t="shared" si="2"/>
        <v>34858553130</v>
      </c>
      <c r="M9" s="25">
        <f>SUM(M5:M8)</f>
        <v>835255446870</v>
      </c>
      <c r="N9" s="26">
        <f>M9/I9</f>
        <v>0.95993794706210911</v>
      </c>
      <c r="O9" s="25">
        <f t="shared" si="2"/>
        <v>835255446870</v>
      </c>
      <c r="P9" s="25">
        <f t="shared" si="2"/>
        <v>835248270731</v>
      </c>
      <c r="Q9" s="25">
        <f t="shared" si="2"/>
        <v>835248270731</v>
      </c>
      <c r="R9" s="26">
        <f t="shared" ref="R9" si="3">Q9/I9</f>
        <v>0.9599296997071648</v>
      </c>
    </row>
    <row r="10" spans="1:18" ht="22.5" x14ac:dyDescent="0.2">
      <c r="A10" s="14" t="s">
        <v>51</v>
      </c>
      <c r="B10" s="15" t="s">
        <v>38</v>
      </c>
      <c r="C10" s="15" t="s">
        <v>39</v>
      </c>
      <c r="D10" s="15" t="s">
        <v>40</v>
      </c>
      <c r="E10" s="16" t="s">
        <v>52</v>
      </c>
      <c r="F10" s="19">
        <v>43138168000</v>
      </c>
      <c r="G10" s="19">
        <v>21670600000</v>
      </c>
      <c r="H10" s="19">
        <v>178772000</v>
      </c>
      <c r="I10" s="19">
        <v>64629996000</v>
      </c>
      <c r="J10" s="19">
        <v>0</v>
      </c>
      <c r="K10" s="19">
        <v>62654840122</v>
      </c>
      <c r="L10" s="19">
        <v>1975155878</v>
      </c>
      <c r="M10" s="19">
        <v>62626620131.849998</v>
      </c>
      <c r="N10" s="20">
        <f t="shared" si="0"/>
        <v>0.96900238291597607</v>
      </c>
      <c r="O10" s="19">
        <v>59436568442.779999</v>
      </c>
      <c r="P10" s="19">
        <v>59278530303.160004</v>
      </c>
      <c r="Q10" s="19">
        <v>59278530303.160004</v>
      </c>
      <c r="R10" s="20">
        <f t="shared" si="1"/>
        <v>0.91719842135159657</v>
      </c>
    </row>
    <row r="11" spans="1:18" ht="22.5" x14ac:dyDescent="0.2">
      <c r="A11" s="22"/>
      <c r="B11" s="23"/>
      <c r="C11" s="23"/>
      <c r="D11" s="23"/>
      <c r="E11" s="24" t="s">
        <v>103</v>
      </c>
      <c r="F11" s="25">
        <f>SUM(F10)</f>
        <v>43138168000</v>
      </c>
      <c r="G11" s="25">
        <f t="shared" ref="G11:Q11" si="4">SUM(G10)</f>
        <v>21670600000</v>
      </c>
      <c r="H11" s="25">
        <f t="shared" si="4"/>
        <v>178772000</v>
      </c>
      <c r="I11" s="25">
        <f t="shared" si="4"/>
        <v>64629996000</v>
      </c>
      <c r="J11" s="25">
        <f t="shared" si="4"/>
        <v>0</v>
      </c>
      <c r="K11" s="25">
        <f t="shared" si="4"/>
        <v>62654840122</v>
      </c>
      <c r="L11" s="25">
        <f t="shared" si="4"/>
        <v>1975155878</v>
      </c>
      <c r="M11" s="25">
        <f>SUM(M10)</f>
        <v>62626620131.849998</v>
      </c>
      <c r="N11" s="26">
        <f t="shared" si="0"/>
        <v>0.96900238291597607</v>
      </c>
      <c r="O11" s="25">
        <f t="shared" si="4"/>
        <v>59436568442.779999</v>
      </c>
      <c r="P11" s="25">
        <f t="shared" si="4"/>
        <v>59278530303.160004</v>
      </c>
      <c r="Q11" s="25">
        <f t="shared" si="4"/>
        <v>59278530303.160004</v>
      </c>
      <c r="R11" s="26">
        <f t="shared" si="1"/>
        <v>0.91719842135159657</v>
      </c>
    </row>
    <row r="12" spans="1:18" ht="33.75" x14ac:dyDescent="0.2">
      <c r="A12" s="14" t="s">
        <v>53</v>
      </c>
      <c r="B12" s="15" t="s">
        <v>38</v>
      </c>
      <c r="C12" s="15" t="s">
        <v>39</v>
      </c>
      <c r="D12" s="15" t="s">
        <v>40</v>
      </c>
      <c r="E12" s="16" t="s">
        <v>55</v>
      </c>
      <c r="F12" s="19">
        <v>310464000</v>
      </c>
      <c r="G12" s="19">
        <v>0</v>
      </c>
      <c r="H12" s="19">
        <v>0</v>
      </c>
      <c r="I12" s="19">
        <v>310464000</v>
      </c>
      <c r="J12" s="19">
        <v>0</v>
      </c>
      <c r="K12" s="19">
        <v>310464000</v>
      </c>
      <c r="L12" s="19">
        <v>0</v>
      </c>
      <c r="M12" s="19">
        <v>310464000</v>
      </c>
      <c r="N12" s="20">
        <f t="shared" si="0"/>
        <v>1</v>
      </c>
      <c r="O12" s="19">
        <v>310464000</v>
      </c>
      <c r="P12" s="19">
        <v>310464000</v>
      </c>
      <c r="Q12" s="19">
        <v>310464000</v>
      </c>
      <c r="R12" s="20">
        <f t="shared" si="1"/>
        <v>1</v>
      </c>
    </row>
    <row r="13" spans="1:18" ht="33.75" x14ac:dyDescent="0.2">
      <c r="A13" s="14" t="s">
        <v>56</v>
      </c>
      <c r="B13" s="15" t="s">
        <v>38</v>
      </c>
      <c r="C13" s="15" t="s">
        <v>39</v>
      </c>
      <c r="D13" s="15" t="s">
        <v>40</v>
      </c>
      <c r="E13" s="16" t="s">
        <v>58</v>
      </c>
      <c r="F13" s="19">
        <v>1974000000</v>
      </c>
      <c r="G13" s="19">
        <v>793000000</v>
      </c>
      <c r="H13" s="19">
        <v>0</v>
      </c>
      <c r="I13" s="19">
        <v>2767000000</v>
      </c>
      <c r="J13" s="19">
        <v>0</v>
      </c>
      <c r="K13" s="19">
        <v>1753564480</v>
      </c>
      <c r="L13" s="19">
        <v>1013435520</v>
      </c>
      <c r="M13" s="19">
        <v>1753564480</v>
      </c>
      <c r="N13" s="20">
        <f t="shared" si="0"/>
        <v>0.63374213227322007</v>
      </c>
      <c r="O13" s="19">
        <v>1753564480</v>
      </c>
      <c r="P13" s="19">
        <v>1753564480</v>
      </c>
      <c r="Q13" s="19">
        <v>1753564480</v>
      </c>
      <c r="R13" s="20">
        <f t="shared" si="1"/>
        <v>0.63374213227322007</v>
      </c>
    </row>
    <row r="14" spans="1:18" ht="22.5" x14ac:dyDescent="0.2">
      <c r="A14" s="14" t="s">
        <v>59</v>
      </c>
      <c r="B14" s="15" t="s">
        <v>38</v>
      </c>
      <c r="C14" s="15" t="s">
        <v>39</v>
      </c>
      <c r="D14" s="15" t="s">
        <v>40</v>
      </c>
      <c r="E14" s="16" t="s">
        <v>61</v>
      </c>
      <c r="F14" s="19">
        <v>40000000</v>
      </c>
      <c r="G14" s="19">
        <v>0</v>
      </c>
      <c r="H14" s="19">
        <v>33600000</v>
      </c>
      <c r="I14" s="19">
        <v>6400000</v>
      </c>
      <c r="J14" s="19">
        <v>0</v>
      </c>
      <c r="K14" s="19">
        <v>6400000</v>
      </c>
      <c r="L14" s="19">
        <v>0</v>
      </c>
      <c r="M14" s="19">
        <v>6400000</v>
      </c>
      <c r="N14" s="20">
        <f t="shared" si="0"/>
        <v>1</v>
      </c>
      <c r="O14" s="19">
        <v>6400000</v>
      </c>
      <c r="P14" s="19">
        <v>6400000</v>
      </c>
      <c r="Q14" s="19">
        <v>6400000</v>
      </c>
      <c r="R14" s="20">
        <f t="shared" si="1"/>
        <v>1</v>
      </c>
    </row>
    <row r="15" spans="1:18" x14ac:dyDescent="0.2">
      <c r="A15" s="14" t="s">
        <v>62</v>
      </c>
      <c r="B15" s="15" t="s">
        <v>38</v>
      </c>
      <c r="C15" s="15" t="s">
        <v>39</v>
      </c>
      <c r="D15" s="15" t="s">
        <v>40</v>
      </c>
      <c r="E15" s="16" t="s">
        <v>63</v>
      </c>
      <c r="F15" s="19">
        <v>23505000000</v>
      </c>
      <c r="G15" s="19">
        <v>0</v>
      </c>
      <c r="H15" s="19">
        <v>0</v>
      </c>
      <c r="I15" s="19">
        <v>23505000000</v>
      </c>
      <c r="J15" s="19">
        <v>0</v>
      </c>
      <c r="K15" s="19">
        <v>18096872655</v>
      </c>
      <c r="L15" s="19">
        <v>5408127345</v>
      </c>
      <c r="M15" s="19">
        <v>18096872655</v>
      </c>
      <c r="N15" s="20">
        <f t="shared" si="0"/>
        <v>0.7699158755583918</v>
      </c>
      <c r="O15" s="19">
        <v>17122391230</v>
      </c>
      <c r="P15" s="19">
        <v>16983318722</v>
      </c>
      <c r="Q15" s="19">
        <v>16983318722</v>
      </c>
      <c r="R15" s="20">
        <f t="shared" si="1"/>
        <v>0.72254068164220375</v>
      </c>
    </row>
    <row r="16" spans="1:18" x14ac:dyDescent="0.2">
      <c r="A16" s="22"/>
      <c r="B16" s="23"/>
      <c r="C16" s="23"/>
      <c r="D16" s="23"/>
      <c r="E16" s="24" t="s">
        <v>104</v>
      </c>
      <c r="F16" s="25">
        <f>SUM(F12:F15)</f>
        <v>25829464000</v>
      </c>
      <c r="G16" s="25">
        <f t="shared" ref="G16:Q16" si="5">SUM(G12:G15)</f>
        <v>793000000</v>
      </c>
      <c r="H16" s="25">
        <f t="shared" si="5"/>
        <v>33600000</v>
      </c>
      <c r="I16" s="25">
        <f t="shared" si="5"/>
        <v>26588864000</v>
      </c>
      <c r="J16" s="25">
        <f t="shared" si="5"/>
        <v>0</v>
      </c>
      <c r="K16" s="25">
        <f t="shared" si="5"/>
        <v>20167301135</v>
      </c>
      <c r="L16" s="25">
        <f t="shared" si="5"/>
        <v>6421562865</v>
      </c>
      <c r="M16" s="25">
        <f>SUM(M12:M15)</f>
        <v>20167301135</v>
      </c>
      <c r="N16" s="26">
        <f>M16/I16</f>
        <v>0.75848675351455408</v>
      </c>
      <c r="O16" s="25">
        <f t="shared" si="5"/>
        <v>19192819710</v>
      </c>
      <c r="P16" s="25">
        <f t="shared" si="5"/>
        <v>19053747202</v>
      </c>
      <c r="Q16" s="25">
        <f t="shared" si="5"/>
        <v>19053747202</v>
      </c>
      <c r="R16" s="26">
        <f>Q16/I16</f>
        <v>0.71660629058842074</v>
      </c>
    </row>
    <row r="17" spans="1:18" x14ac:dyDescent="0.2">
      <c r="A17" s="14" t="s">
        <v>64</v>
      </c>
      <c r="B17" s="15" t="s">
        <v>38</v>
      </c>
      <c r="C17" s="15" t="s">
        <v>39</v>
      </c>
      <c r="D17" s="15" t="s">
        <v>40</v>
      </c>
      <c r="E17" s="16" t="s">
        <v>66</v>
      </c>
      <c r="F17" s="19">
        <v>2202000000</v>
      </c>
      <c r="G17" s="19">
        <v>0</v>
      </c>
      <c r="H17" s="19">
        <v>0</v>
      </c>
      <c r="I17" s="19">
        <v>2202000000</v>
      </c>
      <c r="J17" s="19">
        <v>0</v>
      </c>
      <c r="K17" s="19">
        <v>1480157924</v>
      </c>
      <c r="L17" s="19">
        <v>721842076</v>
      </c>
      <c r="M17" s="19">
        <v>1480157924</v>
      </c>
      <c r="N17" s="20">
        <f t="shared" si="0"/>
        <v>0.67218797638510441</v>
      </c>
      <c r="O17" s="19">
        <v>1480157924</v>
      </c>
      <c r="P17" s="19">
        <v>1480157924</v>
      </c>
      <c r="Q17" s="19">
        <v>1480157924</v>
      </c>
      <c r="R17" s="20">
        <f t="shared" si="1"/>
        <v>0.67218797638510441</v>
      </c>
    </row>
    <row r="18" spans="1:18" x14ac:dyDescent="0.2">
      <c r="A18" s="22"/>
      <c r="B18" s="23"/>
      <c r="C18" s="23"/>
      <c r="D18" s="23"/>
      <c r="E18" s="24" t="s">
        <v>105</v>
      </c>
      <c r="F18" s="25">
        <f>SUM(F17)</f>
        <v>2202000000</v>
      </c>
      <c r="G18" s="25">
        <f t="shared" ref="G18:Q18" si="6">SUM(G17)</f>
        <v>0</v>
      </c>
      <c r="H18" s="25">
        <f t="shared" si="6"/>
        <v>0</v>
      </c>
      <c r="I18" s="25">
        <f t="shared" si="6"/>
        <v>2202000000</v>
      </c>
      <c r="J18" s="25">
        <f t="shared" si="6"/>
        <v>0</v>
      </c>
      <c r="K18" s="25">
        <f t="shared" si="6"/>
        <v>1480157924</v>
      </c>
      <c r="L18" s="25">
        <f t="shared" si="6"/>
        <v>721842076</v>
      </c>
      <c r="M18" s="25">
        <f t="shared" si="6"/>
        <v>1480157924</v>
      </c>
      <c r="N18" s="26">
        <f t="shared" si="0"/>
        <v>0.67218797638510441</v>
      </c>
      <c r="O18" s="25">
        <f t="shared" si="6"/>
        <v>1480157924</v>
      </c>
      <c r="P18" s="25">
        <f t="shared" si="6"/>
        <v>1480157924</v>
      </c>
      <c r="Q18" s="25">
        <f t="shared" si="6"/>
        <v>1480157924</v>
      </c>
      <c r="R18" s="26">
        <f t="shared" si="1"/>
        <v>0.67218797638510441</v>
      </c>
    </row>
    <row r="19" spans="1:18" x14ac:dyDescent="0.2">
      <c r="A19" s="14" t="s">
        <v>67</v>
      </c>
      <c r="B19" s="15" t="s">
        <v>38</v>
      </c>
      <c r="C19" s="15" t="s">
        <v>39</v>
      </c>
      <c r="D19" s="15" t="s">
        <v>40</v>
      </c>
      <c r="E19" s="16" t="s">
        <v>69</v>
      </c>
      <c r="F19" s="19">
        <v>1086000000</v>
      </c>
      <c r="G19" s="19">
        <v>160000000</v>
      </c>
      <c r="H19" s="19">
        <v>6500000</v>
      </c>
      <c r="I19" s="19">
        <v>1239500000</v>
      </c>
      <c r="J19" s="19">
        <v>0</v>
      </c>
      <c r="K19" s="19">
        <v>1215709235.1400001</v>
      </c>
      <c r="L19" s="19">
        <v>23790764.859999999</v>
      </c>
      <c r="M19" s="19">
        <v>1215709235.1400001</v>
      </c>
      <c r="N19" s="20">
        <f t="shared" si="0"/>
        <v>0.98080615985478026</v>
      </c>
      <c r="O19" s="19">
        <v>1215709235.1400001</v>
      </c>
      <c r="P19" s="19">
        <v>1215709235.1400001</v>
      </c>
      <c r="Q19" s="19">
        <v>1215709235.1400001</v>
      </c>
      <c r="R19" s="20">
        <f t="shared" si="1"/>
        <v>0.98080615985478026</v>
      </c>
    </row>
    <row r="20" spans="1:18" ht="22.5" x14ac:dyDescent="0.2">
      <c r="A20" s="14" t="s">
        <v>70</v>
      </c>
      <c r="B20" s="15" t="s">
        <v>38</v>
      </c>
      <c r="C20" s="15" t="s">
        <v>39</v>
      </c>
      <c r="D20" s="15" t="s">
        <v>40</v>
      </c>
      <c r="E20" s="16" t="s">
        <v>71</v>
      </c>
      <c r="F20" s="19">
        <v>8448000</v>
      </c>
      <c r="G20" s="19">
        <v>25272000</v>
      </c>
      <c r="H20" s="19">
        <v>0</v>
      </c>
      <c r="I20" s="19">
        <v>33720000</v>
      </c>
      <c r="J20" s="19">
        <v>0</v>
      </c>
      <c r="K20" s="19">
        <v>28361737.920000002</v>
      </c>
      <c r="L20" s="19">
        <v>5358262.08</v>
      </c>
      <c r="M20" s="19">
        <v>25406645.920000002</v>
      </c>
      <c r="N20" s="20">
        <f t="shared" si="0"/>
        <v>0.75345925029655991</v>
      </c>
      <c r="O20" s="19">
        <v>25406645.920000002</v>
      </c>
      <c r="P20" s="19">
        <v>25406645.920000002</v>
      </c>
      <c r="Q20" s="19">
        <v>25406645.920000002</v>
      </c>
      <c r="R20" s="20">
        <f t="shared" si="1"/>
        <v>0.75345925029655991</v>
      </c>
    </row>
    <row r="21" spans="1:18" ht="22.5" x14ac:dyDescent="0.2">
      <c r="A21" s="14" t="s">
        <v>72</v>
      </c>
      <c r="B21" s="15" t="s">
        <v>38</v>
      </c>
      <c r="C21" s="15" t="s">
        <v>73</v>
      </c>
      <c r="D21" s="15" t="s">
        <v>74</v>
      </c>
      <c r="E21" s="16" t="s">
        <v>75</v>
      </c>
      <c r="F21" s="19">
        <v>2492000000</v>
      </c>
      <c r="G21" s="19">
        <v>0</v>
      </c>
      <c r="H21" s="19">
        <v>0</v>
      </c>
      <c r="I21" s="19">
        <v>2492000000</v>
      </c>
      <c r="J21" s="19">
        <v>0</v>
      </c>
      <c r="K21" s="19">
        <v>1929376203</v>
      </c>
      <c r="L21" s="19">
        <v>562623797</v>
      </c>
      <c r="M21" s="19">
        <v>1929376203</v>
      </c>
      <c r="N21" s="20">
        <f t="shared" si="0"/>
        <v>0.77422801083467097</v>
      </c>
      <c r="O21" s="19">
        <v>1929376203</v>
      </c>
      <c r="P21" s="19">
        <v>1929376203</v>
      </c>
      <c r="Q21" s="19">
        <v>1929376203</v>
      </c>
      <c r="R21" s="20">
        <f t="shared" si="1"/>
        <v>0.77422801083467097</v>
      </c>
    </row>
    <row r="22" spans="1:18" ht="22.5" x14ac:dyDescent="0.2">
      <c r="A22" s="14" t="s">
        <v>76</v>
      </c>
      <c r="B22" s="15" t="s">
        <v>38</v>
      </c>
      <c r="C22" s="15" t="s">
        <v>39</v>
      </c>
      <c r="D22" s="15" t="s">
        <v>40</v>
      </c>
      <c r="E22" s="16" t="s">
        <v>77</v>
      </c>
      <c r="F22" s="19">
        <v>30000000</v>
      </c>
      <c r="G22" s="19">
        <v>0</v>
      </c>
      <c r="H22" s="19">
        <v>30000000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/>
      <c r="O22" s="19">
        <v>0</v>
      </c>
      <c r="P22" s="19">
        <v>0</v>
      </c>
      <c r="Q22" s="19">
        <v>0</v>
      </c>
      <c r="R22" s="20"/>
    </row>
    <row r="23" spans="1:18" ht="22.5" x14ac:dyDescent="0.2">
      <c r="A23" s="14" t="s">
        <v>78</v>
      </c>
      <c r="B23" s="15" t="s">
        <v>38</v>
      </c>
      <c r="C23" s="15" t="s">
        <v>39</v>
      </c>
      <c r="D23" s="15" t="s">
        <v>40</v>
      </c>
      <c r="E23" s="16" t="s">
        <v>80</v>
      </c>
      <c r="F23" s="19">
        <v>2000000000</v>
      </c>
      <c r="G23" s="19">
        <v>1800000000</v>
      </c>
      <c r="H23" s="19">
        <v>0</v>
      </c>
      <c r="I23" s="19">
        <v>3800000000</v>
      </c>
      <c r="J23" s="19">
        <v>0</v>
      </c>
      <c r="K23" s="19">
        <v>3533870242</v>
      </c>
      <c r="L23" s="19">
        <v>266129758</v>
      </c>
      <c r="M23" s="19">
        <v>3533870242</v>
      </c>
      <c r="N23" s="20">
        <f t="shared" si="0"/>
        <v>0.92996585315789471</v>
      </c>
      <c r="O23" s="19">
        <v>3495176129</v>
      </c>
      <c r="P23" s="19">
        <v>3495176129</v>
      </c>
      <c r="Q23" s="19">
        <v>3495176129</v>
      </c>
      <c r="R23" s="20">
        <f t="shared" si="1"/>
        <v>0.91978319184210522</v>
      </c>
    </row>
    <row r="24" spans="1:18" ht="22.5" x14ac:dyDescent="0.2">
      <c r="A24" s="22"/>
      <c r="B24" s="23"/>
      <c r="C24" s="23"/>
      <c r="D24" s="23"/>
      <c r="E24" s="24" t="s">
        <v>106</v>
      </c>
      <c r="F24" s="25">
        <f>SUM(F19:F23)</f>
        <v>5616448000</v>
      </c>
      <c r="G24" s="25">
        <f t="shared" ref="G24:Q24" si="7">SUM(G19:G23)</f>
        <v>1985272000</v>
      </c>
      <c r="H24" s="25">
        <f t="shared" si="7"/>
        <v>36500000</v>
      </c>
      <c r="I24" s="25">
        <f t="shared" si="7"/>
        <v>7565220000</v>
      </c>
      <c r="J24" s="25">
        <f t="shared" si="7"/>
        <v>0</v>
      </c>
      <c r="K24" s="25">
        <f t="shared" si="7"/>
        <v>6707317418.0600004</v>
      </c>
      <c r="L24" s="25">
        <f t="shared" si="7"/>
        <v>857902581.94000006</v>
      </c>
      <c r="M24" s="25">
        <f t="shared" si="7"/>
        <v>6704362326.0600004</v>
      </c>
      <c r="N24" s="26">
        <f t="shared" si="0"/>
        <v>0.88620850762568704</v>
      </c>
      <c r="O24" s="25">
        <f t="shared" si="7"/>
        <v>6665668213.0600004</v>
      </c>
      <c r="P24" s="25">
        <f t="shared" si="7"/>
        <v>6665668213.0600004</v>
      </c>
      <c r="Q24" s="25">
        <f t="shared" si="7"/>
        <v>6665668213.0600004</v>
      </c>
      <c r="R24" s="26">
        <f t="shared" si="1"/>
        <v>0.88109377031467695</v>
      </c>
    </row>
    <row r="25" spans="1:18" x14ac:dyDescent="0.2">
      <c r="A25" s="27"/>
      <c r="B25" s="28"/>
      <c r="C25" s="28"/>
      <c r="D25" s="28"/>
      <c r="E25" s="29" t="s">
        <v>107</v>
      </c>
      <c r="F25" s="30">
        <f>F9+F11+F16+F18+F24</f>
        <v>912961080000</v>
      </c>
      <c r="G25" s="30">
        <f t="shared" ref="G25:H25" si="8">G9+G11+G16+G18+G24</f>
        <v>162186872000</v>
      </c>
      <c r="H25" s="30">
        <f t="shared" si="8"/>
        <v>104047872000</v>
      </c>
      <c r="I25" s="30">
        <f>I9+I11+I16+I18+I24</f>
        <v>971100080000</v>
      </c>
      <c r="J25" s="30">
        <f t="shared" ref="J25:Q25" si="9">J9+J11+J16+J18+J24</f>
        <v>0</v>
      </c>
      <c r="K25" s="30">
        <f t="shared" si="9"/>
        <v>926265063469.06006</v>
      </c>
      <c r="L25" s="30">
        <f t="shared" si="9"/>
        <v>44835016530.940002</v>
      </c>
      <c r="M25" s="30">
        <f t="shared" si="9"/>
        <v>926233888386.91003</v>
      </c>
      <c r="N25" s="31">
        <f t="shared" si="0"/>
        <v>0.95379859137372336</v>
      </c>
      <c r="O25" s="30">
        <f t="shared" si="9"/>
        <v>922030661159.84009</v>
      </c>
      <c r="P25" s="30">
        <f t="shared" si="9"/>
        <v>921726374373.22009</v>
      </c>
      <c r="Q25" s="30">
        <f t="shared" si="9"/>
        <v>921726374373.22009</v>
      </c>
      <c r="R25" s="31">
        <f t="shared" si="1"/>
        <v>0.94915693382830335</v>
      </c>
    </row>
    <row r="26" spans="1:18" ht="22.5" x14ac:dyDescent="0.2">
      <c r="A26" s="14" t="s">
        <v>81</v>
      </c>
      <c r="B26" s="15" t="s">
        <v>38</v>
      </c>
      <c r="C26" s="15" t="s">
        <v>73</v>
      </c>
      <c r="D26" s="15" t="s">
        <v>40</v>
      </c>
      <c r="E26" s="16" t="s">
        <v>83</v>
      </c>
      <c r="F26" s="19">
        <v>15575907408</v>
      </c>
      <c r="G26" s="19">
        <v>0</v>
      </c>
      <c r="H26" s="19">
        <v>0</v>
      </c>
      <c r="I26" s="19">
        <v>15575907408</v>
      </c>
      <c r="J26" s="19">
        <v>0</v>
      </c>
      <c r="K26" s="19">
        <v>15575907408</v>
      </c>
      <c r="L26" s="19">
        <v>0</v>
      </c>
      <c r="M26" s="19">
        <v>15575907408</v>
      </c>
      <c r="N26" s="20">
        <f t="shared" si="0"/>
        <v>1</v>
      </c>
      <c r="O26" s="19">
        <v>15575907408</v>
      </c>
      <c r="P26" s="19">
        <v>15575907408</v>
      </c>
      <c r="Q26" s="19">
        <v>15575907408</v>
      </c>
      <c r="R26" s="20">
        <f t="shared" si="1"/>
        <v>1</v>
      </c>
    </row>
    <row r="27" spans="1:18" x14ac:dyDescent="0.2">
      <c r="A27" s="27"/>
      <c r="B27" s="28"/>
      <c r="C27" s="28"/>
      <c r="D27" s="28"/>
      <c r="E27" s="29" t="s">
        <v>108</v>
      </c>
      <c r="F27" s="30">
        <f>SUM(F26)</f>
        <v>15575907408</v>
      </c>
      <c r="G27" s="30">
        <f t="shared" ref="G27:Q27" si="10">SUM(G26)</f>
        <v>0</v>
      </c>
      <c r="H27" s="30">
        <f t="shared" si="10"/>
        <v>0</v>
      </c>
      <c r="I27" s="30">
        <f t="shared" si="10"/>
        <v>15575907408</v>
      </c>
      <c r="J27" s="30">
        <f t="shared" si="10"/>
        <v>0</v>
      </c>
      <c r="K27" s="30">
        <f t="shared" si="10"/>
        <v>15575907408</v>
      </c>
      <c r="L27" s="30">
        <f t="shared" si="10"/>
        <v>0</v>
      </c>
      <c r="M27" s="30">
        <f t="shared" si="10"/>
        <v>15575907408</v>
      </c>
      <c r="N27" s="31">
        <f t="shared" si="0"/>
        <v>1</v>
      </c>
      <c r="O27" s="30">
        <f t="shared" si="10"/>
        <v>15575907408</v>
      </c>
      <c r="P27" s="30">
        <f t="shared" si="10"/>
        <v>15575907408</v>
      </c>
      <c r="Q27" s="30">
        <f t="shared" si="10"/>
        <v>15575907408</v>
      </c>
      <c r="R27" s="31">
        <f t="shared" si="1"/>
        <v>1</v>
      </c>
    </row>
    <row r="28" spans="1:18" ht="45" x14ac:dyDescent="0.2">
      <c r="A28" s="14" t="s">
        <v>84</v>
      </c>
      <c r="B28" s="15" t="s">
        <v>38</v>
      </c>
      <c r="C28" s="15" t="s">
        <v>73</v>
      </c>
      <c r="D28" s="15" t="s">
        <v>40</v>
      </c>
      <c r="E28" s="16" t="s">
        <v>89</v>
      </c>
      <c r="F28" s="19">
        <v>30405269427</v>
      </c>
      <c r="G28" s="19">
        <v>13244752642</v>
      </c>
      <c r="H28" s="19">
        <v>6000000000</v>
      </c>
      <c r="I28" s="19">
        <v>37650022069</v>
      </c>
      <c r="J28" s="19">
        <v>0</v>
      </c>
      <c r="K28" s="19">
        <v>37464707657.650002</v>
      </c>
      <c r="L28" s="19">
        <v>185314411.34999999</v>
      </c>
      <c r="M28" s="19">
        <v>37464707657.650002</v>
      </c>
      <c r="N28" s="20">
        <f t="shared" si="0"/>
        <v>0.99507797336717685</v>
      </c>
      <c r="O28" s="19">
        <v>31531004371.139999</v>
      </c>
      <c r="P28" s="19">
        <v>31513702096.529999</v>
      </c>
      <c r="Q28" s="19">
        <v>31513702096.529999</v>
      </c>
      <c r="R28" s="20">
        <f t="shared" si="1"/>
        <v>0.83701682933348187</v>
      </c>
    </row>
    <row r="29" spans="1:18" ht="45" x14ac:dyDescent="0.2">
      <c r="A29" s="14" t="s">
        <v>84</v>
      </c>
      <c r="B29" s="15" t="s">
        <v>38</v>
      </c>
      <c r="C29" s="15" t="s">
        <v>90</v>
      </c>
      <c r="D29" s="15" t="s">
        <v>40</v>
      </c>
      <c r="E29" s="16" t="s">
        <v>89</v>
      </c>
      <c r="F29" s="19">
        <v>0</v>
      </c>
      <c r="G29" s="19">
        <v>6000000000</v>
      </c>
      <c r="H29" s="19">
        <v>0</v>
      </c>
      <c r="I29" s="19">
        <v>6000000000</v>
      </c>
      <c r="J29" s="19">
        <v>0</v>
      </c>
      <c r="K29" s="19">
        <v>5685844606.2700005</v>
      </c>
      <c r="L29" s="19">
        <v>314155393.73000002</v>
      </c>
      <c r="M29" s="19">
        <v>5685844606.2700005</v>
      </c>
      <c r="N29" s="20">
        <f t="shared" si="0"/>
        <v>0.94764076771166672</v>
      </c>
      <c r="O29" s="19">
        <v>5685844606.2700005</v>
      </c>
      <c r="P29" s="19">
        <v>5685844606.2700005</v>
      </c>
      <c r="Q29" s="19">
        <v>5685844606.2700005</v>
      </c>
      <c r="R29" s="20">
        <f t="shared" si="1"/>
        <v>0.94764076771166672</v>
      </c>
    </row>
    <row r="30" spans="1:18" ht="56.25" x14ac:dyDescent="0.2">
      <c r="A30" s="14" t="s">
        <v>91</v>
      </c>
      <c r="B30" s="15" t="s">
        <v>38</v>
      </c>
      <c r="C30" s="15" t="s">
        <v>73</v>
      </c>
      <c r="D30" s="15" t="s">
        <v>40</v>
      </c>
      <c r="E30" s="16" t="s">
        <v>93</v>
      </c>
      <c r="F30" s="19">
        <v>35239364103</v>
      </c>
      <c r="G30" s="19">
        <v>0</v>
      </c>
      <c r="H30" s="19">
        <v>19000000000</v>
      </c>
      <c r="I30" s="19">
        <v>16239364103</v>
      </c>
      <c r="J30" s="19">
        <v>0</v>
      </c>
      <c r="K30" s="19">
        <v>14691252418.049999</v>
      </c>
      <c r="L30" s="19">
        <v>1548111684.95</v>
      </c>
      <c r="M30" s="19">
        <v>14536077938.049999</v>
      </c>
      <c r="N30" s="20">
        <f t="shared" si="0"/>
        <v>0.89511374003644995</v>
      </c>
      <c r="O30" s="19">
        <v>6100195532.96</v>
      </c>
      <c r="P30" s="19">
        <v>6100195532.96</v>
      </c>
      <c r="Q30" s="19">
        <v>6100195532.96</v>
      </c>
      <c r="R30" s="20">
        <f t="shared" si="1"/>
        <v>0.37564251249425906</v>
      </c>
    </row>
    <row r="31" spans="1:18" ht="56.25" x14ac:dyDescent="0.2">
      <c r="A31" s="14" t="s">
        <v>91</v>
      </c>
      <c r="B31" s="15" t="s">
        <v>38</v>
      </c>
      <c r="C31" s="15" t="s">
        <v>90</v>
      </c>
      <c r="D31" s="15" t="s">
        <v>40</v>
      </c>
      <c r="E31" s="16" t="s">
        <v>93</v>
      </c>
      <c r="F31" s="19">
        <v>0</v>
      </c>
      <c r="G31" s="19">
        <v>19000000000</v>
      </c>
      <c r="H31" s="19">
        <v>0</v>
      </c>
      <c r="I31" s="19">
        <v>19000000000</v>
      </c>
      <c r="J31" s="19">
        <v>0</v>
      </c>
      <c r="K31" s="19">
        <v>5825050076.7600002</v>
      </c>
      <c r="L31" s="19">
        <v>13174949923.24</v>
      </c>
      <c r="M31" s="19">
        <v>5825050076.7600002</v>
      </c>
      <c r="N31" s="20">
        <f t="shared" si="0"/>
        <v>0.30658158298736843</v>
      </c>
      <c r="O31" s="19">
        <v>3875557865.98</v>
      </c>
      <c r="P31" s="19">
        <v>3837557865.98</v>
      </c>
      <c r="Q31" s="19">
        <v>3837557865.98</v>
      </c>
      <c r="R31" s="20">
        <f t="shared" si="1"/>
        <v>0.20197672978842104</v>
      </c>
    </row>
    <row r="32" spans="1:18" ht="33.75" x14ac:dyDescent="0.2">
      <c r="A32" s="14" t="s">
        <v>94</v>
      </c>
      <c r="B32" s="15" t="s">
        <v>38</v>
      </c>
      <c r="C32" s="15" t="s">
        <v>73</v>
      </c>
      <c r="D32" s="15" t="s">
        <v>40</v>
      </c>
      <c r="E32" s="16" t="s">
        <v>96</v>
      </c>
      <c r="F32" s="19">
        <v>77700975283</v>
      </c>
      <c r="G32" s="19">
        <v>0</v>
      </c>
      <c r="H32" s="19">
        <v>13244752642</v>
      </c>
      <c r="I32" s="19">
        <v>64456222641</v>
      </c>
      <c r="J32" s="19">
        <v>0</v>
      </c>
      <c r="K32" s="19">
        <v>63177359085.849998</v>
      </c>
      <c r="L32" s="19">
        <v>1278863555.1500001</v>
      </c>
      <c r="M32" s="19">
        <v>62845031550.800003</v>
      </c>
      <c r="N32" s="20">
        <f t="shared" si="0"/>
        <v>0.97500332746500207</v>
      </c>
      <c r="O32" s="19">
        <v>25821805179.610001</v>
      </c>
      <c r="P32" s="19">
        <v>25678096428.970001</v>
      </c>
      <c r="Q32" s="19">
        <v>25678096428.970001</v>
      </c>
      <c r="R32" s="20">
        <f t="shared" si="1"/>
        <v>0.39838041040643302</v>
      </c>
    </row>
    <row r="33" spans="1:18" x14ac:dyDescent="0.2">
      <c r="A33" s="22"/>
      <c r="B33" s="23"/>
      <c r="C33" s="23"/>
      <c r="D33" s="23"/>
      <c r="E33" s="32" t="s">
        <v>109</v>
      </c>
      <c r="F33" s="25">
        <f>SUM(F28:F32)</f>
        <v>143345608813</v>
      </c>
      <c r="G33" s="25">
        <f t="shared" ref="G33:Q33" si="11">SUM(G28:G32)</f>
        <v>38244752642</v>
      </c>
      <c r="H33" s="25">
        <f t="shared" si="11"/>
        <v>38244752642</v>
      </c>
      <c r="I33" s="25">
        <f t="shared" si="11"/>
        <v>143345608813</v>
      </c>
      <c r="J33" s="25">
        <f t="shared" si="11"/>
        <v>0</v>
      </c>
      <c r="K33" s="25">
        <f t="shared" si="11"/>
        <v>126844213844.58</v>
      </c>
      <c r="L33" s="25">
        <f t="shared" si="11"/>
        <v>16501394968.42</v>
      </c>
      <c r="M33" s="25">
        <f t="shared" si="11"/>
        <v>126356711829.53</v>
      </c>
      <c r="N33" s="26">
        <f t="shared" si="0"/>
        <v>0.88148296188387121</v>
      </c>
      <c r="O33" s="25">
        <f t="shared" si="11"/>
        <v>73014407555.960007</v>
      </c>
      <c r="P33" s="25">
        <f t="shared" si="11"/>
        <v>72815396530.710007</v>
      </c>
      <c r="Q33" s="25">
        <f t="shared" si="11"/>
        <v>72815396530.710007</v>
      </c>
      <c r="R33" s="26">
        <f t="shared" si="1"/>
        <v>0.50797089030959131</v>
      </c>
    </row>
    <row r="34" spans="1:18" x14ac:dyDescent="0.2">
      <c r="A34" s="27"/>
      <c r="B34" s="28"/>
      <c r="C34" s="28"/>
      <c r="D34" s="28"/>
      <c r="E34" s="33" t="s">
        <v>110</v>
      </c>
      <c r="F34" s="30">
        <f>F25+F27+F33</f>
        <v>1071882596221</v>
      </c>
      <c r="G34" s="30">
        <f t="shared" ref="G34:Q34" si="12">G25+G27+G33</f>
        <v>200431624642</v>
      </c>
      <c r="H34" s="30">
        <f t="shared" si="12"/>
        <v>142292624642</v>
      </c>
      <c r="I34" s="30">
        <f t="shared" si="12"/>
        <v>1130021596221</v>
      </c>
      <c r="J34" s="30">
        <f t="shared" si="12"/>
        <v>0</v>
      </c>
      <c r="K34" s="30">
        <f t="shared" si="12"/>
        <v>1068685184721.64</v>
      </c>
      <c r="L34" s="30">
        <f t="shared" si="12"/>
        <v>61336411499.360001</v>
      </c>
      <c r="M34" s="30">
        <f t="shared" si="12"/>
        <v>1068166507624.4401</v>
      </c>
      <c r="N34" s="34">
        <f t="shared" si="0"/>
        <v>0.94526202967853468</v>
      </c>
      <c r="O34" s="30">
        <f t="shared" si="12"/>
        <v>1010620976123.8</v>
      </c>
      <c r="P34" s="30">
        <f t="shared" si="12"/>
        <v>1010117678311.9301</v>
      </c>
      <c r="Q34" s="30">
        <f t="shared" si="12"/>
        <v>1010117678311.9301</v>
      </c>
      <c r="R34" s="31">
        <f t="shared" si="1"/>
        <v>0.89389236603083455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5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31 DICIEMBRE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2024-01-29T19:32:11Z</cp:lastPrinted>
  <dcterms:created xsi:type="dcterms:W3CDTF">2024-01-22T12:23:20Z</dcterms:created>
  <dcterms:modified xsi:type="dcterms:W3CDTF">2024-01-29T19:33:02Z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