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ocuraduriagovco-my.sharepoint.com/personal/cmmoreno_procuraduria_gov_co/Documents/Documentos/PRESUPUESTO_2024/Reportes_de_ejecucion_2024/"/>
    </mc:Choice>
  </mc:AlternateContent>
  <xr:revisionPtr revIDLastSave="62" documentId="13_ncr:1_{6CF3D7AB-99ED-43AF-BBDB-82BC0385C652}" xr6:coauthVersionLast="47" xr6:coauthVersionMax="47" xr10:uidLastSave="{A9B685EE-464D-417D-B8F8-042FDD159BD5}"/>
  <bookViews>
    <workbookView xWindow="-120" yWindow="-120" windowWidth="29040" windowHeight="15720" xr2:uid="{00000000-000D-0000-FFFF-FFFF00000000}"/>
  </bookViews>
  <sheets>
    <sheet name="31 MARZO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9" i="1" l="1"/>
  <c r="R28" i="1"/>
  <c r="R27" i="1"/>
  <c r="R26" i="1"/>
  <c r="R23" i="1"/>
  <c r="R22" i="1"/>
  <c r="R21" i="1"/>
  <c r="R20" i="1"/>
  <c r="R19" i="1"/>
  <c r="R17" i="1"/>
  <c r="R15" i="1"/>
  <c r="R14" i="1"/>
  <c r="R13" i="1"/>
  <c r="R12" i="1"/>
  <c r="R11" i="1"/>
  <c r="R10" i="1"/>
  <c r="R9" i="1"/>
  <c r="R7" i="1"/>
  <c r="R6" i="1"/>
  <c r="R5" i="1"/>
  <c r="N29" i="1"/>
  <c r="N28" i="1"/>
  <c r="N27" i="1"/>
  <c r="N26" i="1"/>
  <c r="N23" i="1"/>
  <c r="N22" i="1"/>
  <c r="N21" i="1"/>
  <c r="N20" i="1"/>
  <c r="N19" i="1"/>
  <c r="N17" i="1"/>
  <c r="N15" i="1"/>
  <c r="N14" i="1"/>
  <c r="N13" i="1"/>
  <c r="N12" i="1"/>
  <c r="N11" i="1"/>
  <c r="N9" i="1"/>
  <c r="N7" i="1"/>
  <c r="N6" i="1"/>
  <c r="N5" i="1"/>
  <c r="Q18" i="1"/>
  <c r="R18" i="1" s="1"/>
  <c r="P18" i="1"/>
  <c r="O18" i="1"/>
  <c r="M18" i="1"/>
  <c r="N18" i="1" s="1"/>
  <c r="L18" i="1"/>
  <c r="K18" i="1"/>
  <c r="J18" i="1"/>
  <c r="I18" i="1"/>
  <c r="H18" i="1"/>
  <c r="G18" i="1"/>
  <c r="F18" i="1"/>
  <c r="O29" i="1"/>
  <c r="Q29" i="1"/>
  <c r="P29" i="1"/>
  <c r="M29" i="1"/>
  <c r="L29" i="1"/>
  <c r="K29" i="1"/>
  <c r="J29" i="1"/>
  <c r="I29" i="1"/>
  <c r="H29" i="1"/>
  <c r="G29" i="1"/>
  <c r="F29" i="1"/>
  <c r="Q24" i="1"/>
  <c r="R24" i="1" s="1"/>
  <c r="P24" i="1"/>
  <c r="O24" i="1"/>
  <c r="M24" i="1"/>
  <c r="L24" i="1"/>
  <c r="K24" i="1"/>
  <c r="J24" i="1"/>
  <c r="I24" i="1"/>
  <c r="N24" i="1" s="1"/>
  <c r="H24" i="1"/>
  <c r="G24" i="1"/>
  <c r="F24" i="1"/>
  <c r="F16" i="1"/>
  <c r="Q16" i="1"/>
  <c r="R16" i="1" s="1"/>
  <c r="P16" i="1"/>
  <c r="O16" i="1"/>
  <c r="M16" i="1"/>
  <c r="N16" i="1" s="1"/>
  <c r="L16" i="1"/>
  <c r="K16" i="1"/>
  <c r="J16" i="1"/>
  <c r="I16" i="1"/>
  <c r="H16" i="1"/>
  <c r="G16" i="1"/>
  <c r="Q10" i="1"/>
  <c r="P10" i="1"/>
  <c r="O10" i="1"/>
  <c r="M10" i="1"/>
  <c r="N10" i="1" s="1"/>
  <c r="L10" i="1"/>
  <c r="K10" i="1"/>
  <c r="J10" i="1"/>
  <c r="I10" i="1"/>
  <c r="H10" i="1"/>
  <c r="G10" i="1"/>
  <c r="F10" i="1"/>
  <c r="F8" i="1"/>
  <c r="F25" i="1" s="1"/>
  <c r="F30" i="1" s="1"/>
  <c r="Q8" i="1"/>
  <c r="R8" i="1" s="1"/>
  <c r="P8" i="1"/>
  <c r="O8" i="1"/>
  <c r="M8" i="1"/>
  <c r="L8" i="1"/>
  <c r="K8" i="1"/>
  <c r="J8" i="1"/>
  <c r="I8" i="1"/>
  <c r="H8" i="1"/>
  <c r="G8" i="1"/>
  <c r="M25" i="1" l="1"/>
  <c r="I25" i="1"/>
  <c r="I30" i="1" s="1"/>
  <c r="N8" i="1"/>
  <c r="M30" i="1"/>
  <c r="N30" i="1" s="1"/>
  <c r="G25" i="1"/>
  <c r="G30" i="1" s="1"/>
  <c r="P25" i="1"/>
  <c r="P30" i="1" s="1"/>
  <c r="H25" i="1"/>
  <c r="H30" i="1" s="1"/>
  <c r="Q25" i="1"/>
  <c r="R25" i="1" s="1"/>
  <c r="O25" i="1"/>
  <c r="O30" i="1" s="1"/>
  <c r="K25" i="1"/>
  <c r="K30" i="1" s="1"/>
  <c r="L25" i="1"/>
  <c r="L30" i="1" s="1"/>
  <c r="J25" i="1"/>
  <c r="J30" i="1" s="1"/>
  <c r="N25" i="1" l="1"/>
  <c r="Q30" i="1"/>
  <c r="R30" i="1" s="1"/>
</calcChain>
</file>

<file path=xl/sharedStrings.xml><?xml version="1.0" encoding="utf-8"?>
<sst xmlns="http://schemas.openxmlformats.org/spreadsheetml/2006/main" count="158" uniqueCount="71">
  <si>
    <t>Año Fiscal:</t>
  </si>
  <si>
    <t/>
  </si>
  <si>
    <t>Periodo: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</si>
  <si>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</si>
  <si>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</si>
  <si>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</si>
  <si>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</si>
  <si>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</si>
  <si>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</si>
  <si>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</si>
  <si>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</si>
  <si>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</si>
  <si>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</si>
  <si>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</si>
  <si>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</si>
  <si>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</si>
  <si>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</si>
  <si>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</si>
  <si>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</si>
  <si>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A-01-01-01</t>
  </si>
  <si>
    <t>Nación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</si>
  <si>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</si>
  <si>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</si>
  <si>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</si>
  <si>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</si>
  <si>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</si>
  <si>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</si>
  <si>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</si>
  <si>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</t>
  </si>
  <si>
    <t>ADQUISICIÓN DE BIENES  Y SERVICIOS</t>
  </si>
  <si>
    <t>A-03-03-01-053</t>
  </si>
  <si>
    <t>FONDO DE PROTECCIÓN DE JUSTICIA. DECRETO 1890 DE 1999 Y DECRETO 200 DE 2003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</si>
  <si>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</si>
  <si>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</si>
  <si>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</si>
  <si>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</si>
  <si>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A-03-04-02-014</t>
  </si>
  <si>
    <t>AUXILIO FUNERARIO (NO DE PENSIONES)</t>
  </si>
  <si>
    <t>A-03-10</t>
  </si>
  <si>
    <t>SENTENCIAS Y CONCILIACIONES</t>
  </si>
  <si>
    <t>A-07-01</t>
  </si>
  <si>
    <t>CESANTÍAS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</si>
  <si>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</si>
  <si>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</si>
  <si>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</si>
  <si>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</si>
  <si>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</si>
  <si>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</si>
  <si>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</si>
  <si>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</si>
  <si>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A-08-04-04</t>
  </si>
  <si>
    <t>CONTRIBUCIÓN DE VALORIZACIÓN MUNICIPAL</t>
  </si>
  <si>
    <t>A-08-05</t>
  </si>
  <si>
    <t>MULTAS, SANCIONES E INTERESES DE MORA</t>
  </si>
  <si>
    <t>C-2599-1000-16-53105B</t>
  </si>
  <si>
    <t>C-2599-1000-17-53105B</t>
  </si>
  <si>
    <t>C-2599-1000-18-53105B</t>
  </si>
  <si>
    <t>Entidad:</t>
  </si>
  <si>
    <t>PROCURADURIA GENERAL DE LA NACIÓN - GESTION GENERAL</t>
  </si>
  <si>
    <t>MARZO</t>
  </si>
  <si>
    <t>%</t>
  </si>
  <si>
    <t>GASTOS DE PERSONAL</t>
  </si>
  <si>
    <t>ADQUISICION DE BIENES Y SERVICIOS</t>
  </si>
  <si>
    <t>TRANSFERENCIAS CORRIENTES</t>
  </si>
  <si>
    <t>FORTALECIMIENTO DE LA GESTIÓN TECNOLÓGICA CON ENFOQUE DE INVESTIGACIÓN, DESARROLLO E INNOVACIÓN A NIVEL NACIONAL.
5. CONVERGENCIA REGIONAL / B. ENTIDADES PÚBLICAS TERRITORIALES Y NACIONALES FORTALECIDAS.</t>
  </si>
  <si>
    <t>FORTALECIMIENTO DE LA PRESTACIÓN DE SERVICIOS DE LA PGN EN EL MARCO DEL MIPGN TANTO A NIVEL TERRITORIAL COMO NACIONAL.
5. CONVERGENCIA REGIONAL / B. ENTIDADES PÚBLICAS TERRITORIALES Y NACIONALES FORTALECIDAS.</t>
  </si>
  <si>
    <t>FORTALECIMIENTO DE LA INFRAESTRUCTURA FÍSICA DE LA PGN NACIONAL.
5. CONVERGENCIA REGIONAL / B. ENTIDADES PÚBLICAS TERRITORIALES Y NACIONALES FORTALECIDAS.</t>
  </si>
  <si>
    <t>TRIBUTOS, MULTAS, SANCIONES E INTERESES</t>
  </si>
  <si>
    <t>FUNCIONAMIENTO</t>
  </si>
  <si>
    <t>INVERSIÓN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</si>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</sst>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\ #,##0.00;\-&quot;$&quot;\ #,##0.00"/>
    <numFmt numFmtId="43" formatCode="_-* #,##0.00_-;\-* #,##0.00_-;_-* &quot;-&quot;??_-;_-@_-"/>
  </numFmts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Font="1"/>
    <xf numFmtId="0" fontId="2" fillId="0" borderId="0" xfId="0" applyFont="1" applyAlignment="1">
      <alignment vertical="center" readingOrder="1"/>
    </xf>
    <xf numFmtId="0" fontId="2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left" vertical="center" readingOrder="1"/>
    </xf>
    <xf numFmtId="0" fontId="3" fillId="0" borderId="1" xfId="0" applyFont="1" applyBorder="1" applyAlignment="1">
      <alignment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4" fillId="0" borderId="0" xfId="0" applyFont="1"/>
    <xf numFmtId="7" fontId="4" fillId="0" borderId="0" xfId="0" applyNumberFormat="1" applyFont="1"/>
    <xf numFmtId="4" fontId="3" fillId="0" borderId="1" xfId="0" applyNumberFormat="1" applyFont="1" applyBorder="1" applyAlignment="1">
      <alignment horizontal="right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left" vertical="center" wrapText="1" readingOrder="1"/>
    </xf>
    <xf numFmtId="43" fontId="2" fillId="3" borderId="1" xfId="1" applyFont="1" applyFill="1" applyBorder="1" applyAlignment="1">
      <alignment horizontal="right" vertical="center" wrapText="1" readingOrder="1"/>
    </xf>
    <xf numFmtId="10" fontId="2" fillId="3" borderId="1" xfId="2" applyNumberFormat="1" applyFont="1" applyFill="1" applyBorder="1" applyAlignment="1">
      <alignment horizontal="right" vertical="center" wrapText="1" readingOrder="1"/>
    </xf>
    <xf numFmtId="0" fontId="5" fillId="0" borderId="1" xfId="0" applyFont="1" applyBorder="1" applyAlignment="1">
      <alignment horizontal="justify" vertical="center" wrapText="1" readingOrder="1"/>
    </xf>
    <xf numFmtId="0" fontId="3" fillId="2" borderId="1" xfId="0" applyFont="1" applyFill="1" applyBorder="1" applyAlignment="1">
      <alignment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left" vertical="center" wrapText="1" readingOrder="1"/>
    </xf>
    <xf numFmtId="43" fontId="2" fillId="2" borderId="1" xfId="1" applyFont="1" applyFill="1" applyBorder="1" applyAlignment="1">
      <alignment horizontal="right" vertical="center" wrapText="1" readingOrder="1"/>
    </xf>
    <xf numFmtId="10" fontId="2" fillId="2" borderId="1" xfId="2" applyNumberFormat="1" applyFont="1" applyFill="1" applyBorder="1" applyAlignment="1">
      <alignment horizontal="right" vertical="center" wrapText="1" readingOrder="1"/>
    </xf>
    <xf numFmtId="0" fontId="6" fillId="3" borderId="1" xfId="0" applyFont="1" applyFill="1" applyBorder="1" applyAlignment="1">
      <alignment horizontal="left" vertical="center" wrapText="1" readingOrder="1"/>
    </xf>
    <xf numFmtId="0" fontId="6" fillId="2" borderId="1" xfId="0" applyFont="1" applyFill="1" applyBorder="1" applyAlignment="1">
      <alignment horizontal="left" vertical="center" wrapText="1" readingOrder="1"/>
    </xf>
    <xf numFmtId="10" fontId="3" fillId="0" borderId="1" xfId="2" applyNumberFormat="1" applyFont="1" applyBorder="1" applyAlignment="1">
      <alignment horizontal="right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R32"/>
  <sheetViews>
    <sheetView showGridLines="0" tabSelected="1" workbookViewId="0">
      <pane xSplit="5" ySplit="4" topLeftCell="I5" activePane="bottomRight" state="frozen"/>
      <selection pane="topRight" activeCell="F1" sqref="F1"/>
      <selection pane="bottomLeft" activeCell="A5" sqref="A5"/>
      <selection pane="bottomRight" activeCell="I5" sqref="I5"/>
    </sheetView>
  </sheetViews>
  <sheetFormatPr baseColWidth="10" defaultRowHeight="11.25" x14ac:dyDescent="0.2"/>
  <cols>
    <col min="1" max="1" width="18.7109375" style="7" customWidth="1"/>
    <col min="2" max="2" width="9.5703125" style="7" customWidth="1"/>
    <col min="3" max="3" width="8" style="7" customWidth="1"/>
    <col min="4" max="4" width="9.5703125" style="7" customWidth="1"/>
    <col min="5" max="5" width="27.5703125" style="7" customWidth="1"/>
    <col min="6" max="13" width="18.85546875" style="7" customWidth="1"/>
    <col min="14" max="14" width="7.7109375" style="7" customWidth="1"/>
    <col min="15" max="17" width="18.85546875" style="7" customWidth="1"/>
    <col min="18" max="18" width="7.7109375" style="7" customWidth="1"/>
    <col min="19" max="16384" width="11.42578125" style="7"/>
  </cols>
  <sheetData>
    <row r="1" spans="1:18" x14ac:dyDescent="0.2">
      <c r="A1" s="1" t="s">
        <v>0</v>
      </c>
      <c r="B1" s="2" t="s">
        <v>1</v>
      </c>
      <c r="C1" s="3">
        <v>2024</v>
      </c>
      <c r="D1" s="2"/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/>
      <c r="O1" s="2" t="s">
        <v>1</v>
      </c>
      <c r="P1" s="2" t="s">
        <v>1</v>
      </c>
      <c r="Q1" s="2" t="s">
        <v>1</v>
      </c>
      <c r="R1" s="2"/>
    </row>
    <row r="2" spans="1:18" x14ac:dyDescent="0.2">
      <c r="A2" s="1" t="s">
        <v>57</v>
      </c>
      <c r="B2" s="2" t="s">
        <v>1</v>
      </c>
      <c r="C2" s="3" t="s">
        <v>58</v>
      </c>
      <c r="D2" s="2"/>
      <c r="E2" s="2"/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/>
      <c r="O2" s="2" t="s">
        <v>1</v>
      </c>
      <c r="P2" s="2" t="s">
        <v>1</v>
      </c>
      <c r="Q2" s="2" t="s">
        <v>1</v>
      </c>
      <c r="R2" s="2"/>
    </row>
    <row r="3" spans="1:18" x14ac:dyDescent="0.2">
      <c r="A3" s="1" t="s">
        <v>2</v>
      </c>
      <c r="B3" s="2" t="s">
        <v>1</v>
      </c>
      <c r="C3" s="3" t="s">
        <v>59</v>
      </c>
      <c r="D3" s="2"/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/>
      <c r="O3" s="2" t="s">
        <v>1</v>
      </c>
      <c r="P3" s="2" t="s">
        <v>1</v>
      </c>
      <c r="Q3" s="2" t="s">
        <v>1</v>
      </c>
      <c r="R3" s="2"/>
    </row>
    <row r="4" spans="1:18" x14ac:dyDescent="0.2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60</v>
      </c>
      <c r="O4" s="10" t="s">
        <v>16</v>
      </c>
      <c r="P4" s="10" t="s">
        <v>17</v>
      </c>
      <c r="Q4" s="10" t="s">
        <v>18</v>
      </c>
      <c r="R4" s="10" t="s">
        <v>60</v>
      </c>
    </row>
    <row r="5" spans="1:18" x14ac:dyDescent="0.2">
      <c r="A5" s="4" t="s">
        <v>19</v>
      </c>
      <c r="B5" s="5" t="s">
        <v>20</v>
      </c>
      <c r="C5" s="5" t="s">
        <v>21</v>
      </c>
      <c r="D5" s="5" t="s">
        <v>22</v>
      </c>
      <c r="E5" s="6" t="s">
        <v>23</v>
      </c>
      <c r="F5" s="9">
        <v>628560000000</v>
      </c>
      <c r="G5" s="9">
        <v>0</v>
      </c>
      <c r="H5" s="9">
        <v>0</v>
      </c>
      <c r="I5" s="9">
        <v>628560000000</v>
      </c>
      <c r="J5" s="9">
        <v>0</v>
      </c>
      <c r="K5" s="9">
        <v>628560000000</v>
      </c>
      <c r="L5" s="9">
        <v>0</v>
      </c>
      <c r="M5" s="9">
        <v>104016127354</v>
      </c>
      <c r="N5" s="24">
        <f>M5/I5</f>
        <v>0.16548321139429809</v>
      </c>
      <c r="O5" s="9">
        <v>104016127354</v>
      </c>
      <c r="P5" s="9">
        <v>104016127354</v>
      </c>
      <c r="Q5" s="9">
        <v>104016127354</v>
      </c>
      <c r="R5" s="24">
        <f>Q5/I5</f>
        <v>0.16548321139429809</v>
      </c>
    </row>
    <row r="6" spans="1:18" ht="22.5" x14ac:dyDescent="0.2">
      <c r="A6" s="4" t="s">
        <v>24</v>
      </c>
      <c r="B6" s="5" t="s">
        <v>20</v>
      </c>
      <c r="C6" s="5" t="s">
        <v>21</v>
      </c>
      <c r="D6" s="5" t="s">
        <v>22</v>
      </c>
      <c r="E6" s="6" t="s">
        <v>25</v>
      </c>
      <c r="F6" s="9">
        <v>265433000000</v>
      </c>
      <c r="G6" s="9">
        <v>0</v>
      </c>
      <c r="H6" s="9">
        <v>0</v>
      </c>
      <c r="I6" s="9">
        <v>265433000000</v>
      </c>
      <c r="J6" s="9">
        <v>0</v>
      </c>
      <c r="K6" s="9">
        <v>265433000000</v>
      </c>
      <c r="L6" s="9">
        <v>0</v>
      </c>
      <c r="M6" s="9">
        <v>78888655629</v>
      </c>
      <c r="N6" s="24">
        <f t="shared" ref="N6:N30" si="0">M6/I6</f>
        <v>0.2972074144096627</v>
      </c>
      <c r="O6" s="9">
        <v>78888655629</v>
      </c>
      <c r="P6" s="9">
        <v>78888655629</v>
      </c>
      <c r="Q6" s="9">
        <v>78888655629</v>
      </c>
      <c r="R6" s="24">
        <f t="shared" ref="R6:R30" si="1">Q6/I6</f>
        <v>0.2972074144096627</v>
      </c>
    </row>
    <row r="7" spans="1:18" ht="33.75" x14ac:dyDescent="0.2">
      <c r="A7" s="4" t="s">
        <v>26</v>
      </c>
      <c r="B7" s="5" t="s">
        <v>20</v>
      </c>
      <c r="C7" s="5" t="s">
        <v>21</v>
      </c>
      <c r="D7" s="5" t="s">
        <v>22</v>
      </c>
      <c r="E7" s="6" t="s">
        <v>27</v>
      </c>
      <c r="F7" s="9">
        <v>218505000000</v>
      </c>
      <c r="G7" s="9">
        <v>0</v>
      </c>
      <c r="H7" s="9">
        <v>0</v>
      </c>
      <c r="I7" s="9">
        <v>218505000000</v>
      </c>
      <c r="J7" s="9">
        <v>0</v>
      </c>
      <c r="K7" s="9">
        <v>218505000000</v>
      </c>
      <c r="L7" s="9">
        <v>0</v>
      </c>
      <c r="M7" s="9">
        <v>46189258011</v>
      </c>
      <c r="N7" s="24">
        <f t="shared" si="0"/>
        <v>0.2113876479302533</v>
      </c>
      <c r="O7" s="9">
        <v>46189258011</v>
      </c>
      <c r="P7" s="9">
        <v>46189258011</v>
      </c>
      <c r="Q7" s="9">
        <v>46189258011</v>
      </c>
      <c r="R7" s="24">
        <f t="shared" si="1"/>
        <v>0.2113876479302533</v>
      </c>
    </row>
    <row r="8" spans="1:18" x14ac:dyDescent="0.2">
      <c r="A8" s="11"/>
      <c r="B8" s="12"/>
      <c r="C8" s="12"/>
      <c r="D8" s="12"/>
      <c r="E8" s="13" t="s">
        <v>61</v>
      </c>
      <c r="F8" s="14">
        <f>SUM(F5:F7)</f>
        <v>1112498000000</v>
      </c>
      <c r="G8" s="14">
        <f t="shared" ref="G8:Q8" si="2">SUM(G5:G7)</f>
        <v>0</v>
      </c>
      <c r="H8" s="14">
        <f t="shared" si="2"/>
        <v>0</v>
      </c>
      <c r="I8" s="14">
        <f t="shared" si="2"/>
        <v>1112498000000</v>
      </c>
      <c r="J8" s="14">
        <f t="shared" si="2"/>
        <v>0</v>
      </c>
      <c r="K8" s="14">
        <f t="shared" si="2"/>
        <v>1112498000000</v>
      </c>
      <c r="L8" s="14">
        <f t="shared" si="2"/>
        <v>0</v>
      </c>
      <c r="M8" s="14">
        <f t="shared" si="2"/>
        <v>229094040994</v>
      </c>
      <c r="N8" s="15">
        <f t="shared" si="0"/>
        <v>0.20592759806669314</v>
      </c>
      <c r="O8" s="14">
        <f t="shared" si="2"/>
        <v>229094040994</v>
      </c>
      <c r="P8" s="14">
        <f t="shared" si="2"/>
        <v>229094040994</v>
      </c>
      <c r="Q8" s="14">
        <f t="shared" si="2"/>
        <v>229094040994</v>
      </c>
      <c r="R8" s="15">
        <f t="shared" si="1"/>
        <v>0.20592759806669314</v>
      </c>
    </row>
    <row r="9" spans="1:18" ht="22.5" x14ac:dyDescent="0.2">
      <c r="A9" s="4" t="s">
        <v>28</v>
      </c>
      <c r="B9" s="5" t="s">
        <v>20</v>
      </c>
      <c r="C9" s="5" t="s">
        <v>21</v>
      </c>
      <c r="D9" s="5" t="s">
        <v>22</v>
      </c>
      <c r="E9" s="6" t="s">
        <v>29</v>
      </c>
      <c r="F9" s="9">
        <v>70716000000</v>
      </c>
      <c r="G9" s="9">
        <v>0</v>
      </c>
      <c r="H9" s="9">
        <v>0</v>
      </c>
      <c r="I9" s="9">
        <v>70716000000</v>
      </c>
      <c r="J9" s="9">
        <v>0</v>
      </c>
      <c r="K9" s="9">
        <v>61531880777.669998</v>
      </c>
      <c r="L9" s="9">
        <v>9184119222.3299999</v>
      </c>
      <c r="M9" s="9">
        <v>46314436955.080002</v>
      </c>
      <c r="N9" s="24">
        <f t="shared" si="0"/>
        <v>0.65493575647774194</v>
      </c>
      <c r="O9" s="9">
        <v>10110973963.549999</v>
      </c>
      <c r="P9" s="9">
        <v>10101989291.99</v>
      </c>
      <c r="Q9" s="9">
        <v>10016989402.790001</v>
      </c>
      <c r="R9" s="24">
        <f t="shared" si="1"/>
        <v>0.14165096163230387</v>
      </c>
    </row>
    <row r="10" spans="1:18" ht="22.5" x14ac:dyDescent="0.2">
      <c r="A10" s="11"/>
      <c r="B10" s="12"/>
      <c r="C10" s="12"/>
      <c r="D10" s="12"/>
      <c r="E10" s="13" t="s">
        <v>62</v>
      </c>
      <c r="F10" s="14">
        <f>SUM(F9)</f>
        <v>70716000000</v>
      </c>
      <c r="G10" s="14">
        <f t="shared" ref="G10:Q10" si="3">SUM(G9)</f>
        <v>0</v>
      </c>
      <c r="H10" s="14">
        <f t="shared" si="3"/>
        <v>0</v>
      </c>
      <c r="I10" s="14">
        <f t="shared" si="3"/>
        <v>70716000000</v>
      </c>
      <c r="J10" s="14">
        <f t="shared" si="3"/>
        <v>0</v>
      </c>
      <c r="K10" s="14">
        <f t="shared" si="3"/>
        <v>61531880777.669998</v>
      </c>
      <c r="L10" s="14">
        <f t="shared" si="3"/>
        <v>9184119222.3299999</v>
      </c>
      <c r="M10" s="14">
        <f t="shared" si="3"/>
        <v>46314436955.080002</v>
      </c>
      <c r="N10" s="15">
        <f t="shared" si="0"/>
        <v>0.65493575647774194</v>
      </c>
      <c r="O10" s="14">
        <f t="shared" si="3"/>
        <v>10110973963.549999</v>
      </c>
      <c r="P10" s="14">
        <f t="shared" si="3"/>
        <v>10101989291.99</v>
      </c>
      <c r="Q10" s="14">
        <f t="shared" si="3"/>
        <v>10016989402.790001</v>
      </c>
      <c r="R10" s="15">
        <f t="shared" si="1"/>
        <v>0.14165096163230387</v>
      </c>
    </row>
    <row r="11" spans="1:18" ht="33.75" x14ac:dyDescent="0.2">
      <c r="A11" s="4" t="s">
        <v>30</v>
      </c>
      <c r="B11" s="5" t="s">
        <v>20</v>
      </c>
      <c r="C11" s="5" t="s">
        <v>21</v>
      </c>
      <c r="D11" s="5" t="s">
        <v>22</v>
      </c>
      <c r="E11" s="6" t="s">
        <v>31</v>
      </c>
      <c r="F11" s="9">
        <v>340000000</v>
      </c>
      <c r="G11" s="9">
        <v>0</v>
      </c>
      <c r="H11" s="9">
        <v>0</v>
      </c>
      <c r="I11" s="9">
        <v>340000000</v>
      </c>
      <c r="J11" s="9">
        <v>0</v>
      </c>
      <c r="K11" s="9">
        <v>0</v>
      </c>
      <c r="L11" s="9">
        <v>340000000</v>
      </c>
      <c r="M11" s="9">
        <v>0</v>
      </c>
      <c r="N11" s="24">
        <f t="shared" si="0"/>
        <v>0</v>
      </c>
      <c r="O11" s="9">
        <v>0</v>
      </c>
      <c r="P11" s="9">
        <v>0</v>
      </c>
      <c r="Q11" s="9">
        <v>0</v>
      </c>
      <c r="R11" s="24">
        <f t="shared" si="1"/>
        <v>0</v>
      </c>
    </row>
    <row r="12" spans="1:18" ht="33.75" x14ac:dyDescent="0.2">
      <c r="A12" s="4" t="s">
        <v>32</v>
      </c>
      <c r="B12" s="5" t="s">
        <v>20</v>
      </c>
      <c r="C12" s="5" t="s">
        <v>21</v>
      </c>
      <c r="D12" s="5" t="s">
        <v>22</v>
      </c>
      <c r="E12" s="6" t="s">
        <v>33</v>
      </c>
      <c r="F12" s="9">
        <v>20385000000</v>
      </c>
      <c r="G12" s="9">
        <v>0</v>
      </c>
      <c r="H12" s="9">
        <v>0</v>
      </c>
      <c r="I12" s="9">
        <v>20385000000</v>
      </c>
      <c r="J12" s="9">
        <v>20385000000</v>
      </c>
      <c r="K12" s="9">
        <v>0</v>
      </c>
      <c r="L12" s="9">
        <v>0</v>
      </c>
      <c r="M12" s="9">
        <v>0</v>
      </c>
      <c r="N12" s="24">
        <f t="shared" si="0"/>
        <v>0</v>
      </c>
      <c r="O12" s="9">
        <v>0</v>
      </c>
      <c r="P12" s="9">
        <v>0</v>
      </c>
      <c r="Q12" s="9">
        <v>0</v>
      </c>
      <c r="R12" s="24">
        <f t="shared" si="1"/>
        <v>0</v>
      </c>
    </row>
    <row r="13" spans="1:18" ht="33.75" x14ac:dyDescent="0.2">
      <c r="A13" s="4" t="s">
        <v>34</v>
      </c>
      <c r="B13" s="5" t="s">
        <v>20</v>
      </c>
      <c r="C13" s="5" t="s">
        <v>21</v>
      </c>
      <c r="D13" s="5" t="s">
        <v>22</v>
      </c>
      <c r="E13" s="6" t="s">
        <v>35</v>
      </c>
      <c r="F13" s="9">
        <v>2188000000</v>
      </c>
      <c r="G13" s="9">
        <v>0</v>
      </c>
      <c r="H13" s="9">
        <v>0</v>
      </c>
      <c r="I13" s="9">
        <v>2188000000</v>
      </c>
      <c r="J13" s="9">
        <v>0</v>
      </c>
      <c r="K13" s="9">
        <v>2188000000</v>
      </c>
      <c r="L13" s="9">
        <v>0</v>
      </c>
      <c r="M13" s="9">
        <v>1058562531</v>
      </c>
      <c r="N13" s="24">
        <f t="shared" si="0"/>
        <v>0.48380371617915907</v>
      </c>
      <c r="O13" s="9">
        <v>1058562531</v>
      </c>
      <c r="P13" s="9">
        <v>1058562531</v>
      </c>
      <c r="Q13" s="9">
        <v>1058562531</v>
      </c>
      <c r="R13" s="24">
        <f t="shared" si="1"/>
        <v>0.48380371617915907</v>
      </c>
    </row>
    <row r="14" spans="1:18" ht="22.5" x14ac:dyDescent="0.2">
      <c r="A14" s="4" t="s">
        <v>36</v>
      </c>
      <c r="B14" s="5" t="s">
        <v>20</v>
      </c>
      <c r="C14" s="5" t="s">
        <v>21</v>
      </c>
      <c r="D14" s="5" t="s">
        <v>22</v>
      </c>
      <c r="E14" s="6" t="s">
        <v>37</v>
      </c>
      <c r="F14" s="9">
        <v>44000000</v>
      </c>
      <c r="G14" s="9">
        <v>0</v>
      </c>
      <c r="H14" s="9">
        <v>0</v>
      </c>
      <c r="I14" s="9">
        <v>44000000</v>
      </c>
      <c r="J14" s="9">
        <v>0</v>
      </c>
      <c r="K14" s="9">
        <v>0</v>
      </c>
      <c r="L14" s="9">
        <v>44000000</v>
      </c>
      <c r="M14" s="9">
        <v>0</v>
      </c>
      <c r="N14" s="24">
        <f t="shared" si="0"/>
        <v>0</v>
      </c>
      <c r="O14" s="9">
        <v>0</v>
      </c>
      <c r="P14" s="9">
        <v>0</v>
      </c>
      <c r="Q14" s="9">
        <v>0</v>
      </c>
      <c r="R14" s="24">
        <f t="shared" si="1"/>
        <v>0</v>
      </c>
    </row>
    <row r="15" spans="1:18" x14ac:dyDescent="0.2">
      <c r="A15" s="4" t="s">
        <v>38</v>
      </c>
      <c r="B15" s="5" t="s">
        <v>20</v>
      </c>
      <c r="C15" s="5" t="s">
        <v>21</v>
      </c>
      <c r="D15" s="5" t="s">
        <v>22</v>
      </c>
      <c r="E15" s="6" t="s">
        <v>39</v>
      </c>
      <c r="F15" s="9">
        <v>20000000000</v>
      </c>
      <c r="G15" s="9">
        <v>0</v>
      </c>
      <c r="H15" s="9">
        <v>0</v>
      </c>
      <c r="I15" s="9">
        <v>20000000000</v>
      </c>
      <c r="J15" s="9">
        <v>0</v>
      </c>
      <c r="K15" s="9">
        <v>20000000000</v>
      </c>
      <c r="L15" s="9">
        <v>0</v>
      </c>
      <c r="M15" s="9">
        <v>1354169621</v>
      </c>
      <c r="N15" s="24">
        <f t="shared" si="0"/>
        <v>6.7708481050000005E-2</v>
      </c>
      <c r="O15" s="9">
        <v>1183195862</v>
      </c>
      <c r="P15" s="9">
        <v>1183195862</v>
      </c>
      <c r="Q15" s="9">
        <v>1171107678</v>
      </c>
      <c r="R15" s="24">
        <f t="shared" si="1"/>
        <v>5.8555383900000001E-2</v>
      </c>
    </row>
    <row r="16" spans="1:18" x14ac:dyDescent="0.2">
      <c r="A16" s="11"/>
      <c r="B16" s="12"/>
      <c r="C16" s="12"/>
      <c r="D16" s="12"/>
      <c r="E16" s="13" t="s">
        <v>63</v>
      </c>
      <c r="F16" s="14">
        <f>SUM(F11:F15)</f>
        <v>42957000000</v>
      </c>
      <c r="G16" s="14">
        <f t="shared" ref="G16:Q16" si="4">SUM(G11:G15)</f>
        <v>0</v>
      </c>
      <c r="H16" s="14">
        <f t="shared" si="4"/>
        <v>0</v>
      </c>
      <c r="I16" s="14">
        <f t="shared" si="4"/>
        <v>42957000000</v>
      </c>
      <c r="J16" s="14">
        <f t="shared" si="4"/>
        <v>20385000000</v>
      </c>
      <c r="K16" s="14">
        <f t="shared" si="4"/>
        <v>22188000000</v>
      </c>
      <c r="L16" s="14">
        <f t="shared" si="4"/>
        <v>384000000</v>
      </c>
      <c r="M16" s="14">
        <f t="shared" si="4"/>
        <v>2412732152</v>
      </c>
      <c r="N16" s="15">
        <f t="shared" si="0"/>
        <v>5.6166216262774404E-2</v>
      </c>
      <c r="O16" s="14">
        <f t="shared" si="4"/>
        <v>2241758393</v>
      </c>
      <c r="P16" s="14">
        <f t="shared" si="4"/>
        <v>2241758393</v>
      </c>
      <c r="Q16" s="14">
        <f t="shared" si="4"/>
        <v>2229670209</v>
      </c>
      <c r="R16" s="15">
        <f t="shared" si="1"/>
        <v>5.1904700258397933E-2</v>
      </c>
    </row>
    <row r="17" spans="1:18" x14ac:dyDescent="0.2">
      <c r="A17" s="4" t="s">
        <v>40</v>
      </c>
      <c r="B17" s="5" t="s">
        <v>20</v>
      </c>
      <c r="C17" s="5" t="s">
        <v>21</v>
      </c>
      <c r="D17" s="5" t="s">
        <v>22</v>
      </c>
      <c r="E17" s="6" t="s">
        <v>41</v>
      </c>
      <c r="F17" s="9">
        <v>2798000000</v>
      </c>
      <c r="G17" s="9">
        <v>0</v>
      </c>
      <c r="H17" s="9">
        <v>0</v>
      </c>
      <c r="I17" s="9">
        <v>2798000000</v>
      </c>
      <c r="J17" s="9">
        <v>0</v>
      </c>
      <c r="K17" s="9">
        <v>2798000000</v>
      </c>
      <c r="L17" s="9">
        <v>0</v>
      </c>
      <c r="M17" s="9">
        <v>179147293</v>
      </c>
      <c r="N17" s="24">
        <f t="shared" si="0"/>
        <v>6.4026909578270189E-2</v>
      </c>
      <c r="O17" s="9">
        <v>111897293</v>
      </c>
      <c r="P17" s="9">
        <v>71697293</v>
      </c>
      <c r="Q17" s="9">
        <v>25000000</v>
      </c>
      <c r="R17" s="24">
        <f t="shared" si="1"/>
        <v>8.9349535382416013E-3</v>
      </c>
    </row>
    <row r="18" spans="1:18" x14ac:dyDescent="0.2">
      <c r="A18" s="11"/>
      <c r="B18" s="12"/>
      <c r="C18" s="12"/>
      <c r="D18" s="12"/>
      <c r="E18" s="13"/>
      <c r="F18" s="14">
        <f>F17</f>
        <v>2798000000</v>
      </c>
      <c r="G18" s="14">
        <f t="shared" ref="G18:Q18" si="5">G17</f>
        <v>0</v>
      </c>
      <c r="H18" s="14">
        <f t="shared" si="5"/>
        <v>0</v>
      </c>
      <c r="I18" s="14">
        <f t="shared" si="5"/>
        <v>2798000000</v>
      </c>
      <c r="J18" s="14">
        <f t="shared" si="5"/>
        <v>0</v>
      </c>
      <c r="K18" s="14">
        <f t="shared" si="5"/>
        <v>2798000000</v>
      </c>
      <c r="L18" s="14">
        <f t="shared" si="5"/>
        <v>0</v>
      </c>
      <c r="M18" s="14">
        <f t="shared" si="5"/>
        <v>179147293</v>
      </c>
      <c r="N18" s="15">
        <f t="shared" si="0"/>
        <v>6.4026909578270189E-2</v>
      </c>
      <c r="O18" s="14">
        <f t="shared" si="5"/>
        <v>111897293</v>
      </c>
      <c r="P18" s="14">
        <f t="shared" si="5"/>
        <v>71697293</v>
      </c>
      <c r="Q18" s="14">
        <f t="shared" si="5"/>
        <v>25000000</v>
      </c>
      <c r="R18" s="15">
        <f t="shared" si="1"/>
        <v>8.9349535382416013E-3</v>
      </c>
    </row>
    <row r="19" spans="1:18" x14ac:dyDescent="0.2">
      <c r="A19" s="4" t="s">
        <v>42</v>
      </c>
      <c r="B19" s="5" t="s">
        <v>20</v>
      </c>
      <c r="C19" s="5" t="s">
        <v>21</v>
      </c>
      <c r="D19" s="5" t="s">
        <v>22</v>
      </c>
      <c r="E19" s="6" t="s">
        <v>43</v>
      </c>
      <c r="F19" s="9">
        <v>1187000000</v>
      </c>
      <c r="G19" s="9">
        <v>0</v>
      </c>
      <c r="H19" s="9">
        <v>0</v>
      </c>
      <c r="I19" s="9">
        <v>1187000000</v>
      </c>
      <c r="J19" s="9">
        <v>0</v>
      </c>
      <c r="K19" s="9">
        <v>1187000000</v>
      </c>
      <c r="L19" s="9">
        <v>0</v>
      </c>
      <c r="M19" s="9">
        <v>1012517860.9299999</v>
      </c>
      <c r="N19" s="24">
        <f t="shared" si="0"/>
        <v>0.85300578005897221</v>
      </c>
      <c r="O19" s="9">
        <v>1012517860.9299999</v>
      </c>
      <c r="P19" s="9">
        <v>1004406151.9299999</v>
      </c>
      <c r="Q19" s="9">
        <v>1003721918.9299999</v>
      </c>
      <c r="R19" s="24">
        <f t="shared" si="1"/>
        <v>0.84559555090985672</v>
      </c>
    </row>
    <row r="20" spans="1:18" ht="22.5" x14ac:dyDescent="0.2">
      <c r="A20" s="4" t="s">
        <v>44</v>
      </c>
      <c r="B20" s="5" t="s">
        <v>20</v>
      </c>
      <c r="C20" s="5" t="s">
        <v>21</v>
      </c>
      <c r="D20" s="5" t="s">
        <v>22</v>
      </c>
      <c r="E20" s="6" t="s">
        <v>45</v>
      </c>
      <c r="F20" s="9">
        <v>10000000</v>
      </c>
      <c r="G20" s="9">
        <v>0</v>
      </c>
      <c r="H20" s="9">
        <v>0</v>
      </c>
      <c r="I20" s="9">
        <v>10000000</v>
      </c>
      <c r="J20" s="9">
        <v>0</v>
      </c>
      <c r="K20" s="9">
        <v>10000000</v>
      </c>
      <c r="L20" s="9">
        <v>0</v>
      </c>
      <c r="M20" s="9">
        <v>698569.79</v>
      </c>
      <c r="N20" s="24">
        <f t="shared" si="0"/>
        <v>6.9856979E-2</v>
      </c>
      <c r="O20" s="9">
        <v>698569.79</v>
      </c>
      <c r="P20" s="9">
        <v>698569.79</v>
      </c>
      <c r="Q20" s="9">
        <v>698569.79</v>
      </c>
      <c r="R20" s="24">
        <f t="shared" si="1"/>
        <v>6.9856979E-2</v>
      </c>
    </row>
    <row r="21" spans="1:18" ht="22.5" x14ac:dyDescent="0.2">
      <c r="A21" s="4" t="s">
        <v>46</v>
      </c>
      <c r="B21" s="5" t="s">
        <v>20</v>
      </c>
      <c r="C21" s="5" t="s">
        <v>47</v>
      </c>
      <c r="D21" s="5" t="s">
        <v>48</v>
      </c>
      <c r="E21" s="6" t="s">
        <v>49</v>
      </c>
      <c r="F21" s="9">
        <v>2722000000</v>
      </c>
      <c r="G21" s="9">
        <v>0</v>
      </c>
      <c r="H21" s="9">
        <v>0</v>
      </c>
      <c r="I21" s="9">
        <v>2722000000</v>
      </c>
      <c r="J21" s="9">
        <v>0</v>
      </c>
      <c r="K21" s="9">
        <v>0</v>
      </c>
      <c r="L21" s="9">
        <v>2722000000</v>
      </c>
      <c r="M21" s="9">
        <v>0</v>
      </c>
      <c r="N21" s="24">
        <f t="shared" si="0"/>
        <v>0</v>
      </c>
      <c r="O21" s="9">
        <v>0</v>
      </c>
      <c r="P21" s="9">
        <v>0</v>
      </c>
      <c r="Q21" s="9">
        <v>0</v>
      </c>
      <c r="R21" s="24">
        <f t="shared" si="1"/>
        <v>0</v>
      </c>
    </row>
    <row r="22" spans="1:18" ht="22.5" x14ac:dyDescent="0.2">
      <c r="A22" s="4" t="s">
        <v>50</v>
      </c>
      <c r="B22" s="5" t="s">
        <v>20</v>
      </c>
      <c r="C22" s="5" t="s">
        <v>21</v>
      </c>
      <c r="D22" s="5" t="s">
        <v>22</v>
      </c>
      <c r="E22" s="6" t="s">
        <v>51</v>
      </c>
      <c r="F22" s="9">
        <v>33000000</v>
      </c>
      <c r="G22" s="9">
        <v>0</v>
      </c>
      <c r="H22" s="9">
        <v>0</v>
      </c>
      <c r="I22" s="9">
        <v>33000000</v>
      </c>
      <c r="J22" s="9">
        <v>0</v>
      </c>
      <c r="K22" s="9">
        <v>0</v>
      </c>
      <c r="L22" s="9">
        <v>33000000</v>
      </c>
      <c r="M22" s="9">
        <v>0</v>
      </c>
      <c r="N22" s="24">
        <f t="shared" si="0"/>
        <v>0</v>
      </c>
      <c r="O22" s="9">
        <v>0</v>
      </c>
      <c r="P22" s="9">
        <v>0</v>
      </c>
      <c r="Q22" s="9">
        <v>0</v>
      </c>
      <c r="R22" s="24">
        <f t="shared" si="1"/>
        <v>0</v>
      </c>
    </row>
    <row r="23" spans="1:18" ht="22.5" x14ac:dyDescent="0.2">
      <c r="A23" s="4" t="s">
        <v>52</v>
      </c>
      <c r="B23" s="5" t="s">
        <v>20</v>
      </c>
      <c r="C23" s="5" t="s">
        <v>21</v>
      </c>
      <c r="D23" s="5" t="s">
        <v>22</v>
      </c>
      <c r="E23" s="6" t="s">
        <v>53</v>
      </c>
      <c r="F23" s="9">
        <v>2185000000</v>
      </c>
      <c r="G23" s="9">
        <v>0</v>
      </c>
      <c r="H23" s="9">
        <v>0</v>
      </c>
      <c r="I23" s="9">
        <v>2185000000</v>
      </c>
      <c r="J23" s="9">
        <v>0</v>
      </c>
      <c r="K23" s="9">
        <v>2165000000</v>
      </c>
      <c r="L23" s="9">
        <v>20000000</v>
      </c>
      <c r="M23" s="9">
        <v>250178939</v>
      </c>
      <c r="N23" s="24">
        <f t="shared" si="0"/>
        <v>0.11449837025171625</v>
      </c>
      <c r="O23" s="9">
        <v>197401549</v>
      </c>
      <c r="P23" s="9">
        <v>197401549</v>
      </c>
      <c r="Q23" s="9">
        <v>197401549</v>
      </c>
      <c r="R23" s="24">
        <f t="shared" si="1"/>
        <v>9.0343958352402748E-2</v>
      </c>
    </row>
    <row r="24" spans="1:18" ht="22.5" x14ac:dyDescent="0.2">
      <c r="A24" s="11"/>
      <c r="B24" s="12"/>
      <c r="C24" s="12"/>
      <c r="D24" s="12"/>
      <c r="E24" s="13" t="s">
        <v>67</v>
      </c>
      <c r="F24" s="14">
        <f>SUM(F19:F23)</f>
        <v>6137000000</v>
      </c>
      <c r="G24" s="14">
        <f t="shared" ref="G24:Q24" si="6">SUM(G19:G23)</f>
        <v>0</v>
      </c>
      <c r="H24" s="14">
        <f t="shared" si="6"/>
        <v>0</v>
      </c>
      <c r="I24" s="14">
        <f t="shared" si="6"/>
        <v>6137000000</v>
      </c>
      <c r="J24" s="14">
        <f t="shared" si="6"/>
        <v>0</v>
      </c>
      <c r="K24" s="14">
        <f t="shared" si="6"/>
        <v>3362000000</v>
      </c>
      <c r="L24" s="14">
        <f t="shared" si="6"/>
        <v>2775000000</v>
      </c>
      <c r="M24" s="14">
        <f t="shared" si="6"/>
        <v>1263395369.7199998</v>
      </c>
      <c r="N24" s="15">
        <f t="shared" si="0"/>
        <v>0.20586530384878601</v>
      </c>
      <c r="O24" s="14">
        <f t="shared" si="6"/>
        <v>1210617979.7199998</v>
      </c>
      <c r="P24" s="14">
        <f t="shared" si="6"/>
        <v>1202506270.7199998</v>
      </c>
      <c r="Q24" s="14">
        <f t="shared" si="6"/>
        <v>1201822037.7199998</v>
      </c>
      <c r="R24" s="15">
        <f t="shared" si="1"/>
        <v>0.19583217169952744</v>
      </c>
    </row>
    <row r="25" spans="1:18" x14ac:dyDescent="0.2">
      <c r="A25" s="17"/>
      <c r="B25" s="18"/>
      <c r="C25" s="18"/>
      <c r="D25" s="18"/>
      <c r="E25" s="19" t="s">
        <v>68</v>
      </c>
      <c r="F25" s="20">
        <f>F8+F10+F16+F18+F24</f>
        <v>1235106000000</v>
      </c>
      <c r="G25" s="20">
        <f t="shared" ref="G25:Q25" si="7">G8+G10+G16+G18+G24</f>
        <v>0</v>
      </c>
      <c r="H25" s="20">
        <f t="shared" si="7"/>
        <v>0</v>
      </c>
      <c r="I25" s="20">
        <f t="shared" si="7"/>
        <v>1235106000000</v>
      </c>
      <c r="J25" s="20">
        <f t="shared" si="7"/>
        <v>20385000000</v>
      </c>
      <c r="K25" s="20">
        <f t="shared" si="7"/>
        <v>1202377880777.6699</v>
      </c>
      <c r="L25" s="20">
        <f t="shared" si="7"/>
        <v>12343119222.33</v>
      </c>
      <c r="M25" s="20">
        <f t="shared" si="7"/>
        <v>279263752763.79999</v>
      </c>
      <c r="N25" s="21">
        <f t="shared" si="0"/>
        <v>0.22610508957433612</v>
      </c>
      <c r="O25" s="20">
        <f t="shared" si="7"/>
        <v>242769288623.26999</v>
      </c>
      <c r="P25" s="20">
        <f t="shared" si="7"/>
        <v>242711992242.70999</v>
      </c>
      <c r="Q25" s="20">
        <f t="shared" si="7"/>
        <v>242567522643.51001</v>
      </c>
      <c r="R25" s="21">
        <f t="shared" si="1"/>
        <v>0.19639409301186295</v>
      </c>
    </row>
    <row r="26" spans="1:18" ht="90" x14ac:dyDescent="0.2">
      <c r="A26" s="4" t="s">
        <v>54</v>
      </c>
      <c r="B26" s="5" t="s">
        <v>20</v>
      </c>
      <c r="C26" s="5" t="s">
        <v>47</v>
      </c>
      <c r="D26" s="5" t="s">
        <v>22</v>
      </c>
      <c r="E26" s="16" t="s">
        <v>64</v>
      </c>
      <c r="F26" s="9">
        <v>40620927668</v>
      </c>
      <c r="G26" s="9">
        <v>0</v>
      </c>
      <c r="H26" s="9">
        <v>0</v>
      </c>
      <c r="I26" s="9">
        <v>40620927668</v>
      </c>
      <c r="J26" s="9">
        <v>0</v>
      </c>
      <c r="K26" s="9">
        <v>10135648899</v>
      </c>
      <c r="L26" s="9">
        <v>30485278769</v>
      </c>
      <c r="M26" s="9">
        <v>9765729609.3299999</v>
      </c>
      <c r="N26" s="24">
        <f t="shared" si="0"/>
        <v>0.24041128969644782</v>
      </c>
      <c r="O26" s="9">
        <v>82766666.670000002</v>
      </c>
      <c r="P26" s="9">
        <v>82766666.670000002</v>
      </c>
      <c r="Q26" s="9">
        <v>82766666.670000002</v>
      </c>
      <c r="R26" s="24">
        <f t="shared" si="1"/>
        <v>2.0375375802951247E-3</v>
      </c>
    </row>
    <row r="27" spans="1:18" ht="101.25" x14ac:dyDescent="0.2">
      <c r="A27" s="4" t="s">
        <v>55</v>
      </c>
      <c r="B27" s="5" t="s">
        <v>20</v>
      </c>
      <c r="C27" s="5" t="s">
        <v>47</v>
      </c>
      <c r="D27" s="5" t="s">
        <v>22</v>
      </c>
      <c r="E27" s="16" t="s">
        <v>65</v>
      </c>
      <c r="F27" s="9">
        <v>37525447500</v>
      </c>
      <c r="G27" s="9">
        <v>0</v>
      </c>
      <c r="H27" s="9">
        <v>0</v>
      </c>
      <c r="I27" s="9">
        <v>37525447500</v>
      </c>
      <c r="J27" s="9">
        <v>0</v>
      </c>
      <c r="K27" s="9">
        <v>12248008204.17</v>
      </c>
      <c r="L27" s="9">
        <v>25277439295.830002</v>
      </c>
      <c r="M27" s="9">
        <v>12007843462.33</v>
      </c>
      <c r="N27" s="24">
        <f t="shared" si="0"/>
        <v>0.3199920124158413</v>
      </c>
      <c r="O27" s="9">
        <v>154460771.36000001</v>
      </c>
      <c r="P27" s="9">
        <v>154460771.36000001</v>
      </c>
      <c r="Q27" s="9">
        <v>154460771.36000001</v>
      </c>
      <c r="R27" s="24">
        <f t="shared" si="1"/>
        <v>4.1161606762983973E-3</v>
      </c>
    </row>
    <row r="28" spans="1:18" ht="78.75" x14ac:dyDescent="0.2">
      <c r="A28" s="4" t="s">
        <v>56</v>
      </c>
      <c r="B28" s="5" t="s">
        <v>20</v>
      </c>
      <c r="C28" s="5" t="s">
        <v>47</v>
      </c>
      <c r="D28" s="5" t="s">
        <v>22</v>
      </c>
      <c r="E28" s="16" t="s">
        <v>66</v>
      </c>
      <c r="F28" s="9">
        <v>58666341362</v>
      </c>
      <c r="G28" s="9">
        <v>0</v>
      </c>
      <c r="H28" s="9">
        <v>0</v>
      </c>
      <c r="I28" s="9">
        <v>58666341362</v>
      </c>
      <c r="J28" s="9">
        <v>0</v>
      </c>
      <c r="K28" s="9">
        <v>24704414634</v>
      </c>
      <c r="L28" s="9">
        <v>33961926728</v>
      </c>
      <c r="M28" s="9">
        <v>10717194634</v>
      </c>
      <c r="N28" s="24">
        <f t="shared" si="0"/>
        <v>0.18268046694559784</v>
      </c>
      <c r="O28" s="9">
        <v>0</v>
      </c>
      <c r="P28" s="9">
        <v>0</v>
      </c>
      <c r="Q28" s="9">
        <v>0</v>
      </c>
      <c r="R28" s="24">
        <f t="shared" si="1"/>
        <v>0</v>
      </c>
    </row>
    <row r="29" spans="1:18" x14ac:dyDescent="0.2">
      <c r="A29" s="11"/>
      <c r="B29" s="12"/>
      <c r="C29" s="12"/>
      <c r="D29" s="12"/>
      <c r="E29" s="22" t="s">
        <v>69</v>
      </c>
      <c r="F29" s="14">
        <f>SUM(F26:F28)</f>
        <v>136812716530</v>
      </c>
      <c r="G29" s="14">
        <f t="shared" ref="G29:Q29" si="8">SUM(G26:G28)</f>
        <v>0</v>
      </c>
      <c r="H29" s="14">
        <f t="shared" si="8"/>
        <v>0</v>
      </c>
      <c r="I29" s="14">
        <f t="shared" si="8"/>
        <v>136812716530</v>
      </c>
      <c r="J29" s="14">
        <f t="shared" si="8"/>
        <v>0</v>
      </c>
      <c r="K29" s="14">
        <f t="shared" si="8"/>
        <v>47088071737.169998</v>
      </c>
      <c r="L29" s="14">
        <f t="shared" si="8"/>
        <v>89724644792.830002</v>
      </c>
      <c r="M29" s="14">
        <f t="shared" si="8"/>
        <v>32490767705.66</v>
      </c>
      <c r="N29" s="15">
        <f t="shared" si="0"/>
        <v>0.23748353610488754</v>
      </c>
      <c r="O29" s="14">
        <f>SUM(O26:O28)</f>
        <v>237227438.03000003</v>
      </c>
      <c r="P29" s="14">
        <f t="shared" si="8"/>
        <v>237227438.03000003</v>
      </c>
      <c r="Q29" s="14">
        <f t="shared" si="8"/>
        <v>237227438.03000003</v>
      </c>
      <c r="R29" s="15">
        <f t="shared" si="1"/>
        <v>1.7339575154037769E-3</v>
      </c>
    </row>
    <row r="30" spans="1:18" x14ac:dyDescent="0.2">
      <c r="A30" s="17"/>
      <c r="B30" s="18"/>
      <c r="C30" s="18"/>
      <c r="D30" s="18"/>
      <c r="E30" s="23" t="s">
        <v>70</v>
      </c>
      <c r="F30" s="20">
        <f>F25+F29</f>
        <v>1371918716530</v>
      </c>
      <c r="G30" s="20">
        <f t="shared" ref="G30:Q30" si="9">G25+G29</f>
        <v>0</v>
      </c>
      <c r="H30" s="20">
        <f t="shared" si="9"/>
        <v>0</v>
      </c>
      <c r="I30" s="20">
        <f t="shared" si="9"/>
        <v>1371918716530</v>
      </c>
      <c r="J30" s="20">
        <f t="shared" si="9"/>
        <v>20385000000</v>
      </c>
      <c r="K30" s="20">
        <f t="shared" si="9"/>
        <v>1249465952514.8398</v>
      </c>
      <c r="L30" s="20">
        <f t="shared" si="9"/>
        <v>102067764015.16</v>
      </c>
      <c r="M30" s="20">
        <f t="shared" si="9"/>
        <v>311754520469.45996</v>
      </c>
      <c r="N30" s="21">
        <f t="shared" si="0"/>
        <v>0.22723978958314822</v>
      </c>
      <c r="O30" s="20">
        <f t="shared" si="9"/>
        <v>243006516061.29999</v>
      </c>
      <c r="P30" s="20">
        <f t="shared" si="9"/>
        <v>242949219680.73999</v>
      </c>
      <c r="Q30" s="20">
        <f t="shared" si="9"/>
        <v>242804750081.54001</v>
      </c>
      <c r="R30" s="21">
        <f t="shared" si="1"/>
        <v>0.17698187739261048</v>
      </c>
    </row>
    <row r="31" spans="1:18" ht="0" hidden="1" customHeight="1" x14ac:dyDescent="0.2"/>
    <row r="32" spans="1:18" ht="33.950000000000003" customHeight="1" x14ac:dyDescent="0.2">
      <c r="I32" s="8"/>
    </row>
  </sheetData>
  <printOptions horizontalCentered="1" verticalCentered="1"/>
  <pageMargins left="0.39370078740157483" right="0.39370078740157483" top="0.39370078740157483" bottom="0.39370078740157483" header="0.19685039370078741" footer="0.19685039370078741"/>
  <pageSetup paperSize="5" scale="57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MARZO 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Carmenza Carreño Gomez</dc:creator>
  <cp:lastModifiedBy>Carlos Mauricio Moreno Ramirez</cp:lastModifiedBy>
  <cp:lastPrinted>2024-04-08T20:07:08Z</cp:lastPrinted>
  <dcterms:created xsi:type="dcterms:W3CDTF">2024-04-01T13:52:54Z</dcterms:created>
  <dcterms:modified xsi:type="dcterms:W3CDTF">2024-04-08T20:07:19Z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